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1kristr\Documents\Budsjett etc\"/>
    </mc:Choice>
  </mc:AlternateContent>
  <bookViews>
    <workbookView xWindow="270" yWindow="600" windowWidth="23760" windowHeight="7995"/>
  </bookViews>
  <sheets>
    <sheet name="Samla " sheetId="1" r:id="rId1"/>
    <sheet name="KBA" sheetId="6" r:id="rId2"/>
    <sheet name="PRO" sheetId="5" r:id="rId3"/>
    <sheet name="Ark1" sheetId="4" r:id="rId4"/>
    <sheet name="plan og byggesak" sheetId="2" r:id="rId5"/>
    <sheet name="Ark5" sheetId="7" r:id="rId6"/>
    <sheet name="Ark6" sheetId="8" r:id="rId7"/>
    <sheet name="Ark7" sheetId="9" r:id="rId8"/>
    <sheet name="Ark3" sheetId="3" r:id="rId9"/>
  </sheets>
  <calcPr calcId="152511"/>
</workbook>
</file>

<file path=xl/calcChain.xml><?xml version="1.0" encoding="utf-8"?>
<calcChain xmlns="http://schemas.openxmlformats.org/spreadsheetml/2006/main">
  <c r="J261" i="1" l="1"/>
  <c r="J260" i="1"/>
  <c r="J254" i="1"/>
  <c r="J251" i="1"/>
  <c r="J250" i="1"/>
  <c r="J7" i="1"/>
  <c r="J8" i="1"/>
  <c r="J237" i="1"/>
  <c r="J234" i="1"/>
  <c r="J233" i="1"/>
  <c r="J230" i="1"/>
  <c r="J224" i="1"/>
  <c r="J225" i="1"/>
  <c r="J226" i="1"/>
  <c r="J227" i="1"/>
  <c r="J223" i="1"/>
  <c r="J217" i="1"/>
  <c r="J218" i="1"/>
  <c r="J219" i="1"/>
  <c r="J220" i="1"/>
  <c r="J216" i="1"/>
  <c r="J190" i="1"/>
  <c r="J187" i="1"/>
  <c r="J186" i="1"/>
  <c r="J182" i="1"/>
  <c r="J181" i="1"/>
  <c r="J178" i="1"/>
  <c r="J177" i="1"/>
  <c r="J174" i="1"/>
  <c r="J172" i="1"/>
  <c r="J171" i="1"/>
  <c r="J165" i="1"/>
  <c r="J157" i="1"/>
  <c r="J156" i="1"/>
  <c r="J151" i="1"/>
  <c r="J150" i="1"/>
  <c r="J129" i="1"/>
  <c r="J130" i="1"/>
  <c r="J131" i="1"/>
  <c r="J135" i="1"/>
  <c r="J136" i="1"/>
  <c r="J128" i="1"/>
  <c r="J116" i="1"/>
  <c r="J117" i="1"/>
  <c r="J118" i="1"/>
  <c r="J119" i="1"/>
  <c r="J120" i="1"/>
  <c r="J121" i="1"/>
  <c r="J122" i="1"/>
  <c r="J123" i="1"/>
  <c r="J124" i="1"/>
  <c r="J115" i="1"/>
  <c r="J96" i="1"/>
  <c r="J97" i="1"/>
  <c r="J98" i="1"/>
  <c r="J99" i="1"/>
  <c r="J100" i="1"/>
  <c r="J101" i="1"/>
  <c r="J95" i="1"/>
  <c r="J85" i="1"/>
  <c r="J86" i="1"/>
  <c r="J87" i="1"/>
  <c r="J88" i="1"/>
  <c r="J84" i="1"/>
  <c r="J69" i="1"/>
  <c r="J70" i="1"/>
  <c r="J71" i="1"/>
  <c r="J72" i="1"/>
  <c r="J68" i="1"/>
  <c r="J16" i="1" l="1"/>
  <c r="E8" i="1" l="1"/>
  <c r="F8" i="1" s="1"/>
  <c r="E9" i="1"/>
  <c r="F9" i="1" s="1"/>
  <c r="E16" i="1"/>
  <c r="F16" i="1" s="1"/>
  <c r="G16" i="1" s="1"/>
  <c r="H16" i="1" s="1"/>
  <c r="E17" i="1"/>
  <c r="F17" i="1" s="1"/>
  <c r="G17" i="1" s="1"/>
  <c r="H17" i="1" s="1"/>
  <c r="E20" i="1"/>
  <c r="F20" i="1" s="1"/>
  <c r="G20" i="1" s="1"/>
  <c r="H20" i="1" s="1"/>
  <c r="E21" i="1"/>
  <c r="F21" i="1" s="1"/>
  <c r="G21" i="1" s="1"/>
  <c r="H21" i="1" s="1"/>
  <c r="E23" i="1"/>
  <c r="F23" i="1" s="1"/>
  <c r="G23" i="1" s="1"/>
  <c r="H23" i="1" s="1"/>
  <c r="E24" i="1"/>
  <c r="F24" i="1" s="1"/>
  <c r="G24" i="1" s="1"/>
  <c r="H24" i="1" s="1"/>
  <c r="E31" i="1"/>
  <c r="F31" i="1" s="1"/>
  <c r="G31" i="1" s="1"/>
  <c r="H31" i="1" s="1"/>
  <c r="E32" i="1"/>
  <c r="F32" i="1" s="1"/>
  <c r="G32" i="1" s="1"/>
  <c r="H32" i="1" s="1"/>
  <c r="E33" i="1"/>
  <c r="F33" i="1" s="1"/>
  <c r="G33" i="1" s="1"/>
  <c r="H33" i="1" s="1"/>
  <c r="E34" i="1"/>
  <c r="F34" i="1" s="1"/>
  <c r="G34" i="1" s="1"/>
  <c r="H34" i="1" s="1"/>
  <c r="H46" i="1"/>
  <c r="H47" i="1"/>
  <c r="H48" i="1"/>
  <c r="H49" i="1"/>
  <c r="E50" i="1"/>
  <c r="F50" i="1" s="1"/>
  <c r="G50" i="1" s="1"/>
  <c r="H50" i="1" s="1"/>
  <c r="H51" i="1"/>
  <c r="H52" i="1"/>
  <c r="E53" i="1"/>
  <c r="F53" i="1" s="1"/>
  <c r="G53" i="1" s="1"/>
  <c r="H53" i="1" s="1"/>
  <c r="H56" i="1"/>
  <c r="F57" i="1"/>
  <c r="G57" i="1"/>
  <c r="H57" i="1" s="1"/>
  <c r="E68" i="1"/>
  <c r="F68" i="1" s="1"/>
  <c r="G68" i="1" s="1"/>
  <c r="H68" i="1" s="1"/>
  <c r="E69" i="1"/>
  <c r="G69" i="1"/>
  <c r="H69" i="1" s="1"/>
  <c r="E70" i="1"/>
  <c r="F70" i="1" s="1"/>
  <c r="G70" i="1" s="1"/>
  <c r="H70" i="1" s="1"/>
  <c r="E71" i="1"/>
  <c r="F71" i="1" s="1"/>
  <c r="G71" i="1" s="1"/>
  <c r="H71" i="1" s="1"/>
  <c r="E78" i="1"/>
  <c r="F78" i="1" s="1"/>
  <c r="G78" i="1" s="1"/>
  <c r="E79" i="1"/>
  <c r="F79" i="1" s="1"/>
  <c r="G79" i="1" s="1"/>
  <c r="E84" i="1"/>
  <c r="F84" i="1" s="1"/>
  <c r="G84" i="1" s="1"/>
  <c r="H84" i="1" s="1"/>
  <c r="E85" i="1"/>
  <c r="F85" i="1" s="1"/>
  <c r="G85" i="1" s="1"/>
  <c r="H85" i="1" s="1"/>
  <c r="E86" i="1"/>
  <c r="F86" i="1" s="1"/>
  <c r="G86" i="1" s="1"/>
  <c r="H86" i="1" s="1"/>
  <c r="E87" i="1"/>
  <c r="F87" i="1" s="1"/>
  <c r="G87" i="1" s="1"/>
  <c r="H87" i="1" s="1"/>
  <c r="E88" i="1"/>
  <c r="F88" i="1" s="1"/>
  <c r="G88" i="1" s="1"/>
  <c r="H88" i="1" s="1"/>
  <c r="E95" i="1"/>
  <c r="G95" i="1"/>
  <c r="H95" i="1" s="1"/>
  <c r="E96" i="1"/>
  <c r="F96" i="1" s="1"/>
  <c r="G96" i="1" s="1"/>
  <c r="H96" i="1" s="1"/>
  <c r="E97" i="1"/>
  <c r="F97" i="1" s="1"/>
  <c r="G97" i="1" s="1"/>
  <c r="H97" i="1" s="1"/>
  <c r="E98" i="1"/>
  <c r="F98" i="1" s="1"/>
  <c r="G98" i="1" s="1"/>
  <c r="H98" i="1" s="1"/>
  <c r="E99" i="1"/>
  <c r="F99" i="1" s="1"/>
  <c r="G99" i="1" s="1"/>
  <c r="H99" i="1" s="1"/>
  <c r="E101" i="1"/>
  <c r="F101" i="1"/>
  <c r="G101" i="1" s="1"/>
  <c r="E115" i="1"/>
  <c r="F115" i="1" s="1"/>
  <c r="G115" i="1" s="1"/>
  <c r="H115" i="1" s="1"/>
  <c r="E116" i="1"/>
  <c r="F116" i="1" s="1"/>
  <c r="G116" i="1" s="1"/>
  <c r="H116" i="1" s="1"/>
  <c r="E117" i="1"/>
  <c r="F117" i="1" s="1"/>
  <c r="G117" i="1" s="1"/>
  <c r="H117" i="1" s="1"/>
  <c r="E118" i="1"/>
  <c r="F118" i="1" s="1"/>
  <c r="G118" i="1" s="1"/>
  <c r="H118" i="1" s="1"/>
  <c r="E121" i="1"/>
  <c r="F121" i="1" s="1"/>
  <c r="G121" i="1" s="1"/>
  <c r="H121" i="1" s="1"/>
  <c r="E122" i="1"/>
  <c r="F122" i="1" s="1"/>
  <c r="G122" i="1" s="1"/>
  <c r="H122" i="1" s="1"/>
  <c r="E123" i="1"/>
  <c r="F123" i="1" s="1"/>
  <c r="G123" i="1" s="1"/>
  <c r="H123" i="1" s="1"/>
  <c r="E124" i="1"/>
  <c r="F124" i="1" s="1"/>
  <c r="G124" i="1" s="1"/>
  <c r="H124" i="1" s="1"/>
  <c r="E128" i="1"/>
  <c r="F128" i="1" s="1"/>
  <c r="G128" i="1" s="1"/>
  <c r="H128" i="1" s="1"/>
  <c r="E129" i="1"/>
  <c r="F129" i="1" s="1"/>
  <c r="G129" i="1" s="1"/>
  <c r="H129" i="1" s="1"/>
  <c r="E130" i="1"/>
  <c r="F130" i="1" s="1"/>
  <c r="G130" i="1" s="1"/>
  <c r="H130" i="1" s="1"/>
  <c r="E131" i="1"/>
  <c r="F131" i="1" s="1"/>
  <c r="G131" i="1" s="1"/>
  <c r="H131" i="1" s="1"/>
  <c r="E135" i="1"/>
  <c r="F135" i="1" s="1"/>
  <c r="G135" i="1" s="1"/>
  <c r="H135" i="1" s="1"/>
  <c r="E136" i="1"/>
  <c r="F136" i="1" s="1"/>
  <c r="G136" i="1" s="1"/>
  <c r="H136" i="1" s="1"/>
  <c r="E150" i="1"/>
  <c r="F150" i="1" s="1"/>
  <c r="G150" i="1" s="1"/>
  <c r="H150" i="1" s="1"/>
  <c r="E151" i="1"/>
  <c r="F151" i="1" s="1"/>
  <c r="G151" i="1" s="1"/>
  <c r="H151" i="1" s="1"/>
  <c r="E156" i="1"/>
  <c r="F156" i="1" s="1"/>
  <c r="G156" i="1" s="1"/>
  <c r="H156" i="1" s="1"/>
  <c r="E157" i="1"/>
  <c r="F157" i="1" s="1"/>
  <c r="G157" i="1" s="1"/>
  <c r="H157" i="1" s="1"/>
  <c r="E165" i="1"/>
  <c r="G165" i="1"/>
  <c r="H165" i="1" s="1"/>
  <c r="E166" i="1"/>
  <c r="G166" i="1"/>
  <c r="H166" i="1" s="1"/>
  <c r="E167" i="1"/>
  <c r="H167" i="1"/>
  <c r="E171" i="1"/>
  <c r="F171" i="1" s="1"/>
  <c r="G171" i="1" s="1"/>
  <c r="H171" i="1" s="1"/>
  <c r="E172" i="1"/>
  <c r="F172" i="1" s="1"/>
  <c r="G172" i="1" s="1"/>
  <c r="H172" i="1" s="1"/>
  <c r="E174" i="1"/>
  <c r="F174" i="1" s="1"/>
  <c r="G174" i="1" s="1"/>
  <c r="H174" i="1" s="1"/>
  <c r="E177" i="1"/>
  <c r="F177" i="1" s="1"/>
  <c r="G177" i="1" s="1"/>
  <c r="H177" i="1" s="1"/>
  <c r="E178" i="1"/>
  <c r="F178" i="1" s="1"/>
  <c r="G178" i="1" s="1"/>
  <c r="H178" i="1" s="1"/>
  <c r="E181" i="1"/>
  <c r="F181" i="1" s="1"/>
  <c r="G181" i="1" s="1"/>
  <c r="H181" i="1" s="1"/>
  <c r="E182" i="1"/>
  <c r="F182" i="1" s="1"/>
  <c r="G182" i="1" s="1"/>
  <c r="H182" i="1" s="1"/>
  <c r="E186" i="1"/>
  <c r="F186" i="1" s="1"/>
  <c r="G186" i="1" s="1"/>
  <c r="H186" i="1" s="1"/>
  <c r="E187" i="1"/>
  <c r="F187" i="1" s="1"/>
  <c r="G187" i="1" s="1"/>
  <c r="H187" i="1" s="1"/>
  <c r="E190" i="1"/>
  <c r="F190" i="1" s="1"/>
  <c r="G190" i="1" s="1"/>
  <c r="H190" i="1" s="1"/>
  <c r="H206" i="1"/>
  <c r="H207" i="1"/>
  <c r="E279" i="1"/>
  <c r="F279" i="1" s="1"/>
  <c r="G279" i="1" s="1"/>
  <c r="H279" i="1" s="1"/>
  <c r="E280" i="1"/>
  <c r="F280" i="1" s="1"/>
  <c r="G280" i="1" s="1"/>
  <c r="H280" i="1" s="1"/>
  <c r="E282" i="1"/>
  <c r="F282" i="1" s="1"/>
  <c r="G282" i="1" s="1"/>
  <c r="H282" i="1" s="1"/>
  <c r="E283" i="1"/>
  <c r="F283" i="1" s="1"/>
  <c r="G283" i="1" s="1"/>
  <c r="H283" i="1" s="1"/>
  <c r="E285" i="1"/>
  <c r="F285" i="1" s="1"/>
  <c r="G285" i="1" s="1"/>
  <c r="H285" i="1" s="1"/>
  <c r="E286" i="1"/>
  <c r="F286" i="1" s="1"/>
  <c r="G286" i="1" s="1"/>
  <c r="H286" i="1" s="1"/>
  <c r="E290" i="1"/>
  <c r="F290" i="1" s="1"/>
  <c r="G290" i="1" s="1"/>
  <c r="H290" i="1" s="1"/>
  <c r="E291" i="1"/>
  <c r="F291" i="1" s="1"/>
  <c r="G291" i="1" s="1"/>
  <c r="H291" i="1" s="1"/>
  <c r="E292" i="1"/>
  <c r="F292" i="1" s="1"/>
  <c r="G292" i="1" s="1"/>
  <c r="H292" i="1" s="1"/>
  <c r="E303" i="1"/>
  <c r="F303" i="1" s="1"/>
  <c r="H303" i="1"/>
  <c r="E304" i="1"/>
  <c r="G304" i="1"/>
  <c r="H304" i="1" s="1"/>
  <c r="E314" i="1"/>
  <c r="F314" i="1" s="1"/>
  <c r="G314" i="1" s="1"/>
  <c r="H314" i="1" s="1"/>
  <c r="E316" i="1"/>
  <c r="F316" i="1" s="1"/>
  <c r="G316" i="1" s="1"/>
  <c r="H316" i="1" s="1"/>
  <c r="E319" i="1"/>
  <c r="F319" i="1" s="1"/>
  <c r="G319" i="1" s="1"/>
  <c r="H319" i="1" s="1"/>
  <c r="E323" i="1"/>
  <c r="F323" i="1" s="1"/>
  <c r="G323" i="1" s="1"/>
  <c r="E365" i="1"/>
  <c r="F365" i="1" s="1"/>
  <c r="G365" i="1" s="1"/>
  <c r="H365" i="1" s="1"/>
  <c r="G422" i="1"/>
  <c r="H422" i="1" s="1"/>
  <c r="H423" i="1"/>
  <c r="G424" i="1"/>
  <c r="H424" i="1" s="1"/>
  <c r="G425" i="1"/>
  <c r="H425" i="1" s="1"/>
  <c r="H426" i="1"/>
  <c r="H428" i="1"/>
  <c r="H429" i="1"/>
  <c r="H430" i="1"/>
  <c r="H431" i="1"/>
  <c r="H432" i="1"/>
  <c r="H437" i="1"/>
  <c r="H439" i="1"/>
  <c r="H440" i="1"/>
  <c r="H441" i="1"/>
  <c r="H443" i="1"/>
  <c r="H444" i="1"/>
  <c r="H445" i="1"/>
  <c r="H446" i="1"/>
  <c r="H449" i="1"/>
  <c r="G458" i="1"/>
  <c r="H458" i="1" s="1"/>
  <c r="F477" i="1"/>
  <c r="G477" i="1" s="1"/>
  <c r="H477" i="1" s="1"/>
  <c r="E478" i="1"/>
  <c r="F478" i="1" s="1"/>
  <c r="G478" i="1" s="1"/>
  <c r="H478" i="1" s="1"/>
  <c r="F479" i="1"/>
  <c r="G479" i="1" s="1"/>
  <c r="H479" i="1" s="1"/>
  <c r="F480" i="1"/>
  <c r="G480" i="1" s="1"/>
  <c r="H480" i="1" s="1"/>
  <c r="F481" i="1"/>
  <c r="G481" i="1" s="1"/>
  <c r="H481" i="1" s="1"/>
  <c r="F482" i="1"/>
  <c r="G482" i="1" s="1"/>
  <c r="H482" i="1" s="1"/>
  <c r="E483" i="1"/>
  <c r="F483" i="1" s="1"/>
  <c r="G483" i="1" s="1"/>
  <c r="H483" i="1" s="1"/>
  <c r="E484" i="1"/>
  <c r="F484" i="1" s="1"/>
  <c r="G484" i="1" s="1"/>
  <c r="H484" i="1" s="1"/>
  <c r="E485" i="1"/>
  <c r="F485" i="1" s="1"/>
  <c r="G485" i="1" s="1"/>
  <c r="H485" i="1" s="1"/>
  <c r="E487" i="1"/>
  <c r="F487" i="1" s="1"/>
  <c r="G487" i="1" s="1"/>
  <c r="H487" i="1" s="1"/>
  <c r="E488" i="1"/>
  <c r="F488" i="1" s="1"/>
  <c r="G488" i="1" s="1"/>
  <c r="H488" i="1" s="1"/>
  <c r="E489" i="1"/>
  <c r="F489" i="1" s="1"/>
  <c r="G489" i="1" s="1"/>
  <c r="H489" i="1" s="1"/>
  <c r="E490" i="1"/>
  <c r="F490" i="1" s="1"/>
  <c r="G490" i="1" s="1"/>
  <c r="H490" i="1" s="1"/>
  <c r="E491" i="1"/>
  <c r="F491" i="1" s="1"/>
  <c r="G491" i="1" s="1"/>
  <c r="H491" i="1" s="1"/>
  <c r="E492" i="1"/>
  <c r="G492" i="1"/>
  <c r="H492" i="1" s="1"/>
  <c r="E493" i="1"/>
  <c r="F493" i="1" s="1"/>
  <c r="G493" i="1" s="1"/>
  <c r="H493" i="1" s="1"/>
  <c r="E494" i="1"/>
  <c r="F494" i="1" s="1"/>
  <c r="G494" i="1" s="1"/>
  <c r="H494" i="1" s="1"/>
  <c r="E495" i="1"/>
  <c r="F495" i="1" s="1"/>
  <c r="G495" i="1" s="1"/>
  <c r="H495" i="1" s="1"/>
  <c r="E506" i="1"/>
  <c r="F506" i="1" s="1"/>
  <c r="G506" i="1" s="1"/>
  <c r="H506" i="1" s="1"/>
  <c r="E507" i="1"/>
  <c r="F507" i="1" s="1"/>
  <c r="G507" i="1" s="1"/>
  <c r="H507" i="1" s="1"/>
  <c r="E508" i="1"/>
  <c r="F508" i="1" s="1"/>
  <c r="G508" i="1" s="1"/>
  <c r="H508" i="1" s="1"/>
  <c r="E509" i="1"/>
  <c r="F509" i="1" s="1"/>
  <c r="G509" i="1" s="1"/>
  <c r="H509" i="1" s="1"/>
  <c r="E510" i="1"/>
  <c r="F510" i="1" s="1"/>
  <c r="G510" i="1" s="1"/>
  <c r="H510" i="1" s="1"/>
  <c r="E511" i="1"/>
  <c r="F511" i="1" s="1"/>
  <c r="G511" i="1" s="1"/>
  <c r="H511" i="1" s="1"/>
  <c r="E512" i="1"/>
  <c r="F512" i="1" s="1"/>
  <c r="G512" i="1" s="1"/>
  <c r="E514" i="1"/>
  <c r="F514" i="1" s="1"/>
  <c r="G514" i="1" s="1"/>
  <c r="H514" i="1" s="1"/>
  <c r="F515" i="1"/>
  <c r="G515" i="1" s="1"/>
  <c r="H515" i="1" s="1"/>
  <c r="E516" i="1"/>
  <c r="F516" i="1" s="1"/>
  <c r="G516" i="1" s="1"/>
  <c r="H516" i="1" s="1"/>
  <c r="E517" i="1"/>
  <c r="F517" i="1" s="1"/>
  <c r="G517" i="1" s="1"/>
  <c r="E518" i="1"/>
  <c r="F518" i="1" s="1"/>
  <c r="G518" i="1" s="1"/>
  <c r="E519" i="1"/>
  <c r="F519" i="1" s="1"/>
  <c r="G519" i="1" s="1"/>
  <c r="H519" i="1" s="1"/>
  <c r="E520" i="1"/>
  <c r="F520" i="1" s="1"/>
  <c r="G520" i="1" s="1"/>
  <c r="E521" i="1"/>
  <c r="F521" i="1" s="1"/>
  <c r="G521" i="1" s="1"/>
  <c r="E522" i="1"/>
  <c r="F522" i="1" s="1"/>
  <c r="G522" i="1" s="1"/>
  <c r="E524" i="1"/>
  <c r="F524" i="1" s="1"/>
  <c r="G524" i="1" s="1"/>
  <c r="H524" i="1" s="1"/>
  <c r="E525" i="1"/>
  <c r="F525" i="1" s="1"/>
  <c r="G525" i="1" s="1"/>
  <c r="H525" i="1" s="1"/>
  <c r="E526" i="1"/>
  <c r="F526" i="1" s="1"/>
  <c r="G526" i="1" s="1"/>
  <c r="H526" i="1" s="1"/>
  <c r="E527" i="1"/>
  <c r="F527" i="1" s="1"/>
  <c r="G527" i="1" s="1"/>
  <c r="H527" i="1" s="1"/>
  <c r="E528" i="1"/>
  <c r="F528" i="1" s="1"/>
  <c r="G528" i="1" s="1"/>
  <c r="H528" i="1" s="1"/>
  <c r="E529" i="1"/>
  <c r="F529" i="1" s="1"/>
  <c r="G529" i="1" s="1"/>
  <c r="H529" i="1" s="1"/>
  <c r="E530" i="1"/>
  <c r="F530" i="1" s="1"/>
  <c r="G530" i="1" s="1"/>
  <c r="H530" i="1" s="1"/>
  <c r="E531" i="1"/>
  <c r="F531" i="1" s="1"/>
  <c r="G531" i="1" s="1"/>
  <c r="H531" i="1" s="1"/>
  <c r="E532" i="1"/>
  <c r="F532" i="1" s="1"/>
  <c r="G532" i="1" s="1"/>
  <c r="H532" i="1" s="1"/>
  <c r="F534" i="1"/>
  <c r="G534" i="1" s="1"/>
  <c r="H534" i="1" s="1"/>
  <c r="E564" i="1"/>
  <c r="F564" i="1" s="1"/>
  <c r="G564" i="1" s="1"/>
  <c r="H564" i="1" s="1"/>
  <c r="E565" i="1"/>
  <c r="F565" i="1" s="1"/>
  <c r="G565" i="1" s="1"/>
  <c r="H565" i="1" s="1"/>
  <c r="E568" i="1"/>
  <c r="F568" i="1" s="1"/>
  <c r="G568" i="1" s="1"/>
  <c r="H568" i="1" s="1"/>
  <c r="E569" i="1"/>
  <c r="F569" i="1" s="1"/>
  <c r="G569" i="1" s="1"/>
  <c r="H569" i="1" s="1"/>
  <c r="E572" i="1"/>
  <c r="F572" i="1" s="1"/>
  <c r="G572" i="1" s="1"/>
  <c r="H572" i="1" s="1"/>
  <c r="E573" i="1"/>
  <c r="F573" i="1" s="1"/>
  <c r="G573" i="1" s="1"/>
  <c r="H573" i="1" s="1"/>
  <c r="E575" i="1"/>
  <c r="F575" i="1" s="1"/>
  <c r="G575" i="1" s="1"/>
  <c r="H575" i="1" s="1"/>
  <c r="F579" i="1"/>
  <c r="G579" i="1" s="1"/>
  <c r="H579" i="1" s="1"/>
  <c r="F580" i="1"/>
  <c r="G580" i="1" s="1"/>
  <c r="H580" i="1" s="1"/>
  <c r="F581" i="1"/>
  <c r="G581" i="1" s="1"/>
  <c r="H581" i="1" s="1"/>
  <c r="F583" i="1"/>
  <c r="G583" i="1" s="1"/>
  <c r="H583" i="1" s="1"/>
  <c r="E584" i="1"/>
  <c r="F584" i="1" s="1"/>
  <c r="G584" i="1" s="1"/>
  <c r="H584" i="1" s="1"/>
  <c r="F585" i="1"/>
  <c r="G585" i="1" s="1"/>
  <c r="H585" i="1" s="1"/>
  <c r="F587" i="1"/>
  <c r="G587" i="1" s="1"/>
  <c r="H587" i="1" s="1"/>
  <c r="F588" i="1"/>
  <c r="G588" i="1" s="1"/>
  <c r="H588" i="1" s="1"/>
  <c r="F589" i="1"/>
  <c r="G589" i="1" s="1"/>
  <c r="H589" i="1" s="1"/>
  <c r="F591" i="1"/>
  <c r="G591" i="1" s="1"/>
  <c r="H591" i="1" s="1"/>
  <c r="F592" i="1"/>
  <c r="G592" i="1" s="1"/>
  <c r="H592" i="1" s="1"/>
  <c r="F593" i="1"/>
  <c r="G593" i="1" s="1"/>
  <c r="H593" i="1" s="1"/>
  <c r="F598" i="1"/>
  <c r="G598" i="1" s="1"/>
  <c r="H598" i="1" s="1"/>
  <c r="F599" i="1"/>
  <c r="G599" i="1" s="1"/>
  <c r="H599" i="1" s="1"/>
  <c r="F600" i="1"/>
  <c r="G600" i="1" s="1"/>
  <c r="H600" i="1" s="1"/>
  <c r="F602" i="1"/>
  <c r="G602" i="1" s="1"/>
  <c r="H602" i="1" s="1"/>
  <c r="F603" i="1"/>
  <c r="G603" i="1" s="1"/>
  <c r="H603" i="1" s="1"/>
  <c r="F604" i="1"/>
  <c r="G604" i="1" s="1"/>
  <c r="H604" i="1" s="1"/>
  <c r="F606" i="1"/>
  <c r="G606" i="1" s="1"/>
  <c r="H606" i="1" s="1"/>
  <c r="F607" i="1"/>
  <c r="G607" i="1" s="1"/>
  <c r="H607" i="1" s="1"/>
  <c r="F608" i="1"/>
  <c r="G608" i="1" s="1"/>
  <c r="H608" i="1" s="1"/>
  <c r="E649" i="1"/>
  <c r="F649" i="1" s="1"/>
  <c r="G649" i="1" s="1"/>
  <c r="E650" i="1"/>
  <c r="F650" i="1" s="1"/>
  <c r="G650" i="1" s="1"/>
  <c r="H658" i="1"/>
  <c r="H659" i="1"/>
  <c r="H660" i="1"/>
  <c r="H661" i="1"/>
  <c r="E662" i="1"/>
  <c r="F662" i="1"/>
  <c r="G662" i="1"/>
  <c r="H664" i="1"/>
  <c r="H665" i="1"/>
  <c r="J645" i="1"/>
  <c r="J650" i="1"/>
  <c r="J649" i="1"/>
  <c r="J644" i="1"/>
  <c r="J359" i="1" l="1"/>
  <c r="J356" i="1"/>
  <c r="J354" i="1"/>
  <c r="J350" i="1"/>
  <c r="J347" i="1"/>
  <c r="J344" i="1"/>
  <c r="J343" i="1"/>
  <c r="J340" i="1"/>
  <c r="J339" i="1"/>
  <c r="J337" i="1"/>
  <c r="J331" i="1"/>
  <c r="J325" i="1"/>
  <c r="J317" i="1"/>
  <c r="J57" i="1"/>
  <c r="J56" i="1"/>
  <c r="J55" i="1"/>
  <c r="J53" i="1"/>
  <c r="J52" i="1"/>
  <c r="J51" i="1"/>
  <c r="J50" i="1"/>
  <c r="J49" i="1"/>
  <c r="J48" i="1"/>
  <c r="J47" i="1"/>
  <c r="J46" i="1"/>
  <c r="J94" i="1" l="1"/>
  <c r="J26" i="1"/>
  <c r="J364" i="1" l="1"/>
  <c r="J9" i="1" l="1"/>
  <c r="J537" i="1"/>
  <c r="J662" i="1" l="1"/>
  <c r="I659" i="1"/>
  <c r="I661" i="1"/>
  <c r="I664" i="1"/>
  <c r="J664" i="1" s="1"/>
  <c r="I665" i="1"/>
  <c r="J665" i="1" s="1"/>
  <c r="J303" i="1"/>
  <c r="J167" i="1"/>
  <c r="J458" i="1"/>
  <c r="J304" i="1"/>
  <c r="J166" i="1"/>
  <c r="J17" i="1"/>
  <c r="J20" i="1"/>
  <c r="J21" i="1"/>
  <c r="J23" i="1"/>
  <c r="J24" i="1"/>
  <c r="J31" i="1"/>
  <c r="J32" i="1"/>
  <c r="J33" i="1"/>
  <c r="J279" i="1"/>
  <c r="J280" i="1"/>
  <c r="J282" i="1"/>
  <c r="J283" i="1"/>
  <c r="J285" i="1"/>
  <c r="J286" i="1"/>
  <c r="J290" i="1"/>
  <c r="J291" i="1"/>
  <c r="J292" i="1"/>
  <c r="J314" i="1"/>
  <c r="J316" i="1"/>
  <c r="J319" i="1"/>
  <c r="J365" i="1"/>
  <c r="J564" i="1"/>
  <c r="J565" i="1"/>
  <c r="J568" i="1"/>
  <c r="J569" i="1"/>
  <c r="J572" i="1"/>
  <c r="J573" i="1"/>
  <c r="J575" i="1"/>
  <c r="J584" i="1"/>
  <c r="J608" i="1"/>
  <c r="J607" i="1"/>
  <c r="J606" i="1"/>
  <c r="J604" i="1"/>
  <c r="J603" i="1"/>
  <c r="J602" i="1"/>
  <c r="J600" i="1"/>
  <c r="J599" i="1"/>
  <c r="J598" i="1"/>
  <c r="J593" i="1"/>
  <c r="J592" i="1"/>
  <c r="J591" i="1"/>
  <c r="J589" i="1"/>
  <c r="J588" i="1"/>
  <c r="J587" i="1"/>
  <c r="J585" i="1"/>
  <c r="J583" i="1"/>
  <c r="J581" i="1"/>
  <c r="J580" i="1"/>
  <c r="J579" i="1"/>
</calcChain>
</file>

<file path=xl/sharedStrings.xml><?xml version="1.0" encoding="utf-8"?>
<sst xmlns="http://schemas.openxmlformats.org/spreadsheetml/2006/main" count="840" uniqueCount="568">
  <si>
    <t>Kommunale barnehagar</t>
  </si>
  <si>
    <t xml:space="preserve"> </t>
  </si>
  <si>
    <t>100% Heil dag</t>
  </si>
  <si>
    <t>2330*</t>
  </si>
  <si>
    <t>100% Kort dag</t>
  </si>
  <si>
    <t>Delt (40%, 50%, 60%,80%**)</t>
  </si>
  <si>
    <t>%vis av Heil plass</t>
  </si>
  <si>
    <t>Kjøp av einskilddag</t>
  </si>
  <si>
    <t>Gebyr for sein henting</t>
  </si>
  <si>
    <t>50% for 2., 75% vidare</t>
  </si>
  <si>
    <t>* Maksimalgrense</t>
  </si>
  <si>
    <t>** Berre Skjerping</t>
  </si>
  <si>
    <t>Vederlag og eigenbetaling Pleie, rehabilitering og omsorg</t>
  </si>
  <si>
    <t xml:space="preserve">Middag  </t>
  </si>
  <si>
    <t>Dessert/suppe</t>
  </si>
  <si>
    <t>Frukost/kvelds</t>
  </si>
  <si>
    <t>Leige av tryggleiksalarm - pr. mnd.</t>
  </si>
  <si>
    <t>Heimebaserte tenester tildelt etter Lov om sosiale tenester § 4-2 bokstav b, c, og e, er utan vederlag jfr. merknader til forskrift § 8-2.</t>
  </si>
  <si>
    <t>Korttidsopphald samt dag og/eller nattopphald i sjukeheim, dvs. tenester tildelt etter Kommunehelsetenestelova og Lov om sosiale tenester § 4-2 bokstav d, skal eigenbetalinga vere satsar som til ei kvar tid blir fastsett i forskrift om vederlag for opphald i institusjon m.v</t>
  </si>
  <si>
    <t>Døgnopphald</t>
  </si>
  <si>
    <t>dag eller nattopphald</t>
  </si>
  <si>
    <t>Opphaldsutgiftene blir regulerte i tråd med forskrift frå Sosial- og helsedepartementet. Gjeldande forskrift er ”vederlag for opphald i institusjon m.v. " Eigenbetaling for praktisk bistand (heimehjelp) blir ført vidare som abonnementsordning dersom ein mottek over 6 timar heimehjelp i månaden.</t>
  </si>
  <si>
    <t xml:space="preserve">0-2 G  </t>
  </si>
  <si>
    <t xml:space="preserve">2-3 G  </t>
  </si>
  <si>
    <t xml:space="preserve">3-4 G  </t>
  </si>
  <si>
    <t xml:space="preserve">4-5 G  </t>
  </si>
  <si>
    <t xml:space="preserve">over 5 G kr. </t>
  </si>
  <si>
    <t>Ved tildeling av 6 timar eller mindre hjelp kvar månad betalar timepris:</t>
  </si>
  <si>
    <t>Dagtilbod for heimebuande demente</t>
  </si>
  <si>
    <t>Gebyr for forvaltningsoppgåver etter matrikkellova</t>
  </si>
  <si>
    <r>
      <t> </t>
    </r>
    <r>
      <rPr>
        <b/>
        <sz val="10"/>
        <color rgb="FF000000"/>
        <rFont val="Times New Roman"/>
        <family val="1"/>
      </rPr>
      <t>Gebyr etter matrikkellova – Aurland  2011</t>
    </r>
  </si>
  <si>
    <t>Beløp 2011</t>
  </si>
  <si>
    <t>OPPRETTING AV MATRIKKELEINING</t>
  </si>
  <si>
    <t>Oppretting av grunneigedom og festegrunn</t>
  </si>
  <si>
    <t>areal frå 0 – 500 m²</t>
  </si>
  <si>
    <t>areal frå 501 m² – 2000 m²</t>
  </si>
  <si>
    <t xml:space="preserve">areal frå 2001 m² - auke pr. påbegynt da. </t>
  </si>
  <si>
    <t> Maksimalt gebyr</t>
  </si>
  <si>
    <t>Matrikulering av eksisterande umatrikulert grunn</t>
  </si>
  <si>
    <t>areal frå 0 – 2000 m²</t>
  </si>
  <si>
    <t>areal frå 2001 m² - auke pr. påbegynt da.</t>
  </si>
  <si>
    <t>Oppmåling av uteareal på eigarseksjon</t>
  </si>
  <si>
    <t>Gebyr for oppmåling av uteareal pr. eigarseksjon</t>
  </si>
  <si>
    <t>areal frå 0 – 50 m²</t>
  </si>
  <si>
    <t>areal frå 51 – 250 m²</t>
  </si>
  <si>
    <t>areal frå 251 – 2000 m²</t>
  </si>
  <si>
    <t>areal frå 2001 m² - auke per påbegynt da.</t>
  </si>
  <si>
    <t>Oppretting av anleggseigedom</t>
  </si>
  <si>
    <t>Gebyr som for oppretting av grunneigedom</t>
  </si>
  <si>
    <t>volum frå 0 – 2000 m³</t>
  </si>
  <si>
    <t>volum frå 2001 m³ – auke pr. påbegynt 1000 m³</t>
  </si>
  <si>
    <t>Registrering av jordsameige</t>
  </si>
  <si>
    <t>Gebyr for registrering av eksisterande jordsameige blir fakturert etter medgått tid.</t>
  </si>
  <si>
    <t>OPPRETTING AV MATRIKKELEINING UTAN FULLFØRT OPPMÅLINGSFORRETNING</t>
  </si>
  <si>
    <t>Viser til 1.1.1, 1.1.2, 1.1.4 og 1.1.5. I tillegg kan komme tilleggsgebyr for å utføre oppmålingsforretning.</t>
  </si>
  <si>
    <t>Avbrot i oppmålingsforretning eller matrikulering</t>
  </si>
  <si>
    <t>GRENSEJUSTERING</t>
  </si>
  <si>
    <t>Grunneigedom, festegrunn og jordsameige</t>
  </si>
  <si>
    <t>areal frå 0 – 250 m²</t>
  </si>
  <si>
    <t>areal frå 251 m² – 500 m²</t>
  </si>
  <si>
    <t>Anleggseigedom</t>
  </si>
  <si>
    <t>For anleggseigedom kan volumet justerast med inntil 5 % av anleggseigedomen sitt volum, men den maksimale grensa blir sett til 1000 m³.</t>
  </si>
  <si>
    <t>volum frå 0 – 250 m³</t>
  </si>
  <si>
    <t>volum frå 251 m³ – 1000 m³</t>
  </si>
  <si>
    <t>AREALOVERFØRING</t>
  </si>
  <si>
    <t>Ved arealoverføring skal oppmålingsforretning og tinglysing gjennomførast. Arealoverføring utløyser dokumentavgift. Dette gjeld ikkje arealoverføring til veg- og jernbaneføremål.</t>
  </si>
  <si>
    <t>arealoverføring pr. nytt påbegynt 500 m² medfører ei auke av gebyret på</t>
  </si>
  <si>
    <t>2 065</t>
  </si>
  <si>
    <t>For anleggseigedom kan volum som skal overførast frå ein matrikkeleining til ein annan, - ikkje vere registrert på ein tredje matrikkeleining. Volum kan kun overførast til ein matrikkeleining hvis vilkåra for samanføying er til stade. Matrikkeleiningen skal utgjer eit samanhengande volum.</t>
  </si>
  <si>
    <t>arealoverføring pr. nytt påbegynt 500 m³ medfører ei auke av gebyret på</t>
  </si>
  <si>
    <t>KLARLEGGING AV EKSISTERANDE GRENSE DER GRENSA TIDLEGARE ER KOORDINATBESTEMT VED OPPMÅLINGSFORRETNING</t>
  </si>
  <si>
    <t>For inntil 2 punkt</t>
  </si>
  <si>
    <t> 2065</t>
  </si>
  <si>
    <t>For overskytande grensepunkt, pr. punkt</t>
  </si>
  <si>
    <t> 516</t>
  </si>
  <si>
    <t>KLARLEGGING AV EKSISTERANDE GRENSE DER GRENSA IKKJE TIDLEGARE ER KOORDINATBESTEMT / ELLER KLARLEGGING RETTAR</t>
  </si>
  <si>
    <t>Gebyr for klarlegging av rettar blir fakturert etter medgått tid.</t>
  </si>
  <si>
    <t>PRIVAT GRENSEAVTALE</t>
  </si>
  <si>
    <t>For inntil 2 punkt eller 100 m grenselengde</t>
  </si>
  <si>
    <t>For kvart nytt punkt eller påbegynt 100 m grenselengde</t>
  </si>
  <si>
    <t>TIMEPRIS</t>
  </si>
  <si>
    <t>Timepris for arbeid etter matrikkellova</t>
  </si>
  <si>
    <t>URIMELEG GEBYR</t>
  </si>
  <si>
    <t>Hvis gebyret åpenbart er urimeleg i forhald til dei prinsipp som er lagt til grunn, og det arbeidet og dei kostnadene kommunen har hatt, kan administrasjonssjefen eller den han/ho har gjeve fullmakt, av eige tiltak fastsetje eit høvleg gebyr.</t>
  </si>
  <si>
    <t>Fullmaktshavar kan under samme forutsetningar og med bakgrunn i grunngjeven søknad frå den som har fått krav om betaling av gebyr, fastsetje eit redusert gebyr.</t>
  </si>
  <si>
    <t>BETALINGSBETIGELSAR</t>
  </si>
  <si>
    <t>Gebyra blir fastsett etter det regulativet som gjeld på rekvisisjonstidspunktet. Gebyret skal krevjast inn etterskotsvis.</t>
  </si>
  <si>
    <t>ENDRINGAR I GRUNNLAGET FOR MATRIKKELFØRING AV SAKA</t>
  </si>
  <si>
    <t>Hvis rekvirenten under saksgangen gjer endringar i grunnlaget for matrikkelføring av saka, blir likevel gebyret ikkje endra.</t>
  </si>
  <si>
    <t>UTSKRIFT AV MATRIKKELBREV</t>
  </si>
  <si>
    <t>Matrikkelbrev inntil 10 sider</t>
  </si>
  <si>
    <t>Matrikkelbrev over 10 sider</t>
  </si>
  <si>
    <t>Søknadspliktige tiltak etter plan- og bygningslova:</t>
  </si>
  <si>
    <t>Tiltaksklasse 1</t>
  </si>
  <si>
    <t>Bruksendring:</t>
  </si>
  <si>
    <t>Betalingssatser pr år</t>
  </si>
  <si>
    <t>Avløp</t>
  </si>
  <si>
    <t>Tilknytingsgebyr</t>
  </si>
  <si>
    <t>Forbruksgebyr avløp</t>
  </si>
  <si>
    <t>Fastleddgebyr avløp</t>
  </si>
  <si>
    <t>Vatn</t>
  </si>
  <si>
    <t>Forbruksgebyr vatn</t>
  </si>
  <si>
    <t>Fastleddgebyr vatn</t>
  </si>
  <si>
    <t>Feie og tilsynsgebyr</t>
  </si>
  <si>
    <t xml:space="preserve">Pr pipe  </t>
  </si>
  <si>
    <t>Pr pipe med to røykløp</t>
  </si>
  <si>
    <t xml:space="preserve">Betalingssatsar for skulefritidsordninga </t>
  </si>
  <si>
    <t>Opphaldstid:</t>
  </si>
  <si>
    <t>Inntil 14 timar pr veke – pr månad</t>
  </si>
  <si>
    <t>Over 14 timar pr veke – pr månad</t>
  </si>
  <si>
    <t>Tinging av ekstradagar:</t>
  </si>
  <si>
    <t>Fast påmeldte barn – vanleg dag</t>
  </si>
  <si>
    <t>Fast påmelde barn – ferie-fridag</t>
  </si>
  <si>
    <t>Ikkje fast påmeldte barn – vanleg dag</t>
  </si>
  <si>
    <t>Ikkje  fast påmelde barn – ferie-fridag</t>
  </si>
  <si>
    <t>Betalingssatsar for musikk og kulturskulen</t>
  </si>
  <si>
    <t>Betalingssastar pr år</t>
  </si>
  <si>
    <t>Adresse</t>
  </si>
  <si>
    <t>Vetleli 12 A</t>
  </si>
  <si>
    <t>Vetleli 12 C</t>
  </si>
  <si>
    <t>Rygg 3</t>
  </si>
  <si>
    <t>Høydalen 10 A</t>
  </si>
  <si>
    <t>Høydalen 10 B</t>
  </si>
  <si>
    <t>Høydalen 10 C</t>
  </si>
  <si>
    <t>Høydalen 10 D</t>
  </si>
  <si>
    <t>Høydalen 10 E</t>
  </si>
  <si>
    <t>Høydalen 10 F</t>
  </si>
  <si>
    <t>Budsjett 2011</t>
  </si>
  <si>
    <t xml:space="preserve">  </t>
  </si>
  <si>
    <t>Søskenmoderasjon,</t>
  </si>
  <si>
    <t>Bustad Skjerping</t>
  </si>
  <si>
    <t>Garasjer/bustadbrakker/naust/bassseng etc:</t>
  </si>
  <si>
    <t>50% av basisgebyr</t>
  </si>
  <si>
    <t>Basisigebyr for 2011</t>
  </si>
  <si>
    <t>Rammeløyve – Tiltaksklasse 4000,-</t>
  </si>
  <si>
    <t>Igangsettingsløyve – Tiltaksklasse 1 2500,-</t>
  </si>
  <si>
    <t>Rammeløyve – Tiltaksklasse 2 6000,-</t>
  </si>
  <si>
    <t>Igangsettingsløyve – Tiltaksklasse 2 3500,-</t>
  </si>
  <si>
    <t>Rammeløyve – Tiltaksklasse 3 8000,-</t>
  </si>
  <si>
    <t>Igangsettingsløyve – Tiltaksklasse 3 4000,-</t>
  </si>
  <si>
    <t>Delsøknadar over to trinn (pr gong) 1500,-</t>
  </si>
  <si>
    <t>Eit trinns handsaming – Tiltaksklasse 1 4500,-</t>
  </si>
  <si>
    <t>Eit trinns handsaming – Tiltaksklasse 2 6500,-</t>
  </si>
  <si>
    <t>Eit trinns handsaming – Tiltaksklasse 3 8000,-</t>
  </si>
  <si>
    <t>Tilbygg/påbygg &lt; 30m2 25% av basisgebyr</t>
  </si>
  <si>
    <t>Tilbygg/påbygg &gt; 30m2 &lt; 100m2 50% av basisgebyr</t>
  </si>
  <si>
    <t>Tilbygg/påbygg &gt; 100m2 Som nybygg</t>
  </si>
  <si>
    <t>Garasjar/bustadbrakker/naust/basseng etc. 50% av basisgebyr.</t>
  </si>
  <si>
    <t>Ved mellombelse bygningar betalast fullt gebyr i</t>
  </si>
  <si>
    <t>den kategori bygget omfattar.</t>
  </si>
  <si>
    <t>Ved bruksendring skal det betalast 50 % av fullt</t>
  </si>
  <si>
    <t>gebyr.</t>
  </si>
  <si>
    <t>Andre søknadspliktige tiltak som fasadeendring,</t>
  </si>
  <si>
    <t>vindaugeskift (som medfører fasadeendring),</t>
  </si>
  <si>
    <t>støttemurar, støyskjermar, graving/fyllling,</t>
  </si>
  <si>
    <t>antenner, skilt, balkongar etc.</t>
  </si>
  <si>
    <t>500,-</t>
  </si>
  <si>
    <t>Aurland kommune, Kommunal driftseining – Plan- og byggesaksgebyr 2011</t>
  </si>
  <si>
    <t>Avvik frå høgde/avstand etter pbl §29-4 1500,-</t>
  </si>
  <si>
    <t>Dispensasjonar med heimel i Pbl §19 4000,-</t>
  </si>
  <si>
    <t>Ansvarsrettar:</t>
  </si>
  <si>
    <t>Ved førstegongs godkjenning av lokal</t>
  </si>
  <si>
    <t>godkjenning</t>
  </si>
  <si>
    <t>1500,-</t>
  </si>
  <si>
    <t>Ved seinare godkjenning av same funksjon 400,-</t>
  </si>
  <si>
    <t>Ved seinare godkjenning med nye funksjonar 500,-</t>
  </si>
  <si>
    <t>Med sentral godkjenning 500,-</t>
  </si>
  <si>
    <t>For separate søknadar om godkjenning av</t>
  </si>
  <si>
    <t>tekniske installasjonar, heisanlegg, tankar og</t>
  </si>
  <si>
    <t>avlaupsanlegg og konstruksjonar som ikkje gjeve</t>
  </si>
  <si>
    <t>BRA</t>
  </si>
  <si>
    <t>For tiltak etter Pbl §20-2 som medfører BYA/BRA 1400,-</t>
  </si>
  <si>
    <t>Reguleringsplanar:</t>
  </si>
  <si>
    <t>For handsaming av private</t>
  </si>
  <si>
    <t>reguleringsplanar(detaljreguleringar)</t>
  </si>
  <si>
    <t>15500,-</t>
  </si>
  <si>
    <t>For handsaming av forslag til endring av</t>
  </si>
  <si>
    <t>reguleringsplanar, vesentleg endring jf eigen</t>
  </si>
  <si>
    <t>plan.</t>
  </si>
  <si>
    <t>§12-14 betalast 75% av satsane i nr 1 dersom</t>
  </si>
  <si>
    <t>forslagsstillaren ønskjer å endre sin eigen plan.</t>
  </si>
  <si>
    <t>Satsane i nr 1 dersom forslagstillaren ønskjer å</t>
  </si>
  <si>
    <t>endre ein plan som er utarbeidd av andre.</t>
  </si>
  <si>
    <t>Handsaming av reguleringsplanar, mindre</t>
  </si>
  <si>
    <t>vesentleg endring jf pbl §12-14</t>
  </si>
  <si>
    <t>5200,-</t>
  </si>
  <si>
    <t>Gebyr for frådeling 1300,-</t>
  </si>
  <si>
    <t>Utsleppsløyve</t>
  </si>
  <si>
    <t>Bustad/fritidsbustad med toalett 1500,-</t>
  </si>
  <si>
    <t>Bustad/fritidsbustad utan toalett 750</t>
  </si>
  <si>
    <t>Utslepp større enn 1 bustad/fritidsbustad med</t>
  </si>
  <si>
    <t>toalett – pr personkvivalent</t>
  </si>
  <si>
    <t>Utslepp større enn 1 bustad utan toalett – pr</t>
  </si>
  <si>
    <t>personkvivalent</t>
  </si>
  <si>
    <t>150,-</t>
  </si>
  <si>
    <t>25% av basisgebyr</t>
  </si>
  <si>
    <t>50 % av basisgebyr</t>
  </si>
  <si>
    <t>Som nybygg</t>
  </si>
  <si>
    <t>Andre søknadspliktige tiltak som fasadeendring,vindaugeskift (som medfører fasadeendring),støttemurar, antenner, skilt, balkongar etc.</t>
  </si>
  <si>
    <t xml:space="preserve">Avvik frå høgde/avstand etter pbl §29-4 </t>
  </si>
  <si>
    <t xml:space="preserve">Dispensasjonar med heimel i Pbl §19  </t>
  </si>
  <si>
    <t>AIS</t>
  </si>
  <si>
    <t>Sal</t>
  </si>
  <si>
    <t>Symjehall</t>
  </si>
  <si>
    <t>Utleige av kommunale bygg &amp; idrettsanlegg:</t>
  </si>
  <si>
    <t>Garderobe</t>
  </si>
  <si>
    <t>Kafeteria</t>
  </si>
  <si>
    <t>Aurlandshallen</t>
  </si>
  <si>
    <t>Endring av løyve</t>
  </si>
  <si>
    <t>Vetleli 12 D</t>
  </si>
  <si>
    <t xml:space="preserve"> -minstepris (i tillegg 10% av billettinntekter over 10.000,-</t>
  </si>
  <si>
    <t>-leige av sal utan inntektsgivande arrangement</t>
  </si>
  <si>
    <t>- aldersbestemte klassar under 16 år , inkl. 2 garderobar</t>
  </si>
  <si>
    <t xml:space="preserve">- pris pr. time ut over ein time  </t>
  </si>
  <si>
    <t>- anna leige av symjehallen inkl. garderobar</t>
  </si>
  <si>
    <t>Heimebaserte tenester tildelt etter Lov om sosiale tenester §4-2 bokstad b, c og e,</t>
  </si>
  <si>
    <t>er utan vederlag jfr. merknader til forskrift § 8-2.</t>
  </si>
  <si>
    <t xml:space="preserve">Korttidsopphald samt dag og / eller nattopphald i sjukeheim, dvs. tenester tildelt etter Kommunehelsetenstelova og Lov om sosiale tenester § 4-2, bokstad d, skal </t>
  </si>
  <si>
    <t>eigenbetalinga vere satsar som til ei kvar til blir fastsette i forskrift ovm vederlag for opphald i instusjon mv.</t>
  </si>
  <si>
    <t>Eigenbetaling for praktisk bistand (heimehjelp), blir ført vidare som abonnements-ordning dersom ein mottek over 6 timar heimehjelp i månaden.</t>
  </si>
  <si>
    <t xml:space="preserve">Plan og byggesaksgebyr </t>
  </si>
  <si>
    <t>50% av fullt gebyr</t>
  </si>
  <si>
    <t>Avløpsgebyr &lt; 80 m2  (100 m3)</t>
  </si>
  <si>
    <t>Avløpsgebyr 80 –250 m2  (150 m3)</t>
  </si>
  <si>
    <t>Avløpsgebyr &gt; 250 m2  (225 m3)</t>
  </si>
  <si>
    <t>Fastleddgebyr avløp &lt;32 mm</t>
  </si>
  <si>
    <t>Fastleddgebyr avløp &lt;40 mm</t>
  </si>
  <si>
    <t>Fastleddgebyr avløp &lt;63 mm</t>
  </si>
  <si>
    <t>Fastleddgebyr avløp &lt;75 mm</t>
  </si>
  <si>
    <t>Vassgebyr &lt; 80 m2  (100 m3)</t>
  </si>
  <si>
    <t>Vassgebyr 80 –250 m2  (150 m3)</t>
  </si>
  <si>
    <t>Vassgebyr &gt; 250 m2  (225 m3)</t>
  </si>
  <si>
    <t>Fastleddgebyr vatn &lt;32 mm</t>
  </si>
  <si>
    <t>Fastleddgebyr vatn &lt;40 mm</t>
  </si>
  <si>
    <t>Fastleddgebyr vatn &lt;63 mm</t>
  </si>
  <si>
    <t>Fastleddgebyr vatn &lt;75 mm</t>
  </si>
  <si>
    <t>Hvis gebyret åpenbart er urimeleg i høve til dei prinsipp som er lagt til grunn, og det arbeidet og dei kostnadene kommunen har hatt, kan administrasjonssjefen eller den han/ho har gjeve fullmakt, av eige tiltak fastsetje eit høvleg gebyr.</t>
  </si>
  <si>
    <t>- born/ unge under 18 år   - heil hall</t>
  </si>
  <si>
    <t>- born/ unge under 18 år   - 2/3 hall</t>
  </si>
  <si>
    <t>- born/ unge under 18 år - 1/ 3 hall</t>
  </si>
  <si>
    <t>- vaksne - heil hall</t>
  </si>
  <si>
    <t>- vaksne - 2/3 hall</t>
  </si>
  <si>
    <t>- vaksne - 1/3 hall</t>
  </si>
  <si>
    <t>- verksemder - heil hall</t>
  </si>
  <si>
    <t>- verksemder - 2/3 hall</t>
  </si>
  <si>
    <t>- verksemder - 1/3 hall</t>
  </si>
  <si>
    <t>Leige av klatrevegg har timepris tilsvarande 1/ 3 hall</t>
  </si>
  <si>
    <t>- idrettslag - heil dag  (alle grupper)  - heil hall</t>
  </si>
  <si>
    <t>- idrettslag - heil dag  (alle grupper) - 2/3 hall</t>
  </si>
  <si>
    <t>- idrettslag - heil dag  (alle grupper) - 1/3 hall</t>
  </si>
  <si>
    <t>Idrettsaktivitet - timepris</t>
  </si>
  <si>
    <t>Idrettsaktivitet - årleg avtale (pr. time)</t>
  </si>
  <si>
    <t>- born og ungdom (under 18 år) - heil hall</t>
  </si>
  <si>
    <t>- born og ungdom (under 18 år) - 2/3 hall</t>
  </si>
  <si>
    <t>- born og ungdom (under 18 år) - 1/3 hall</t>
  </si>
  <si>
    <t>- veksemder - heil hall</t>
  </si>
  <si>
    <t>- veksemder - 2/3 hall</t>
  </si>
  <si>
    <t>- veksemder - 1/3 hall</t>
  </si>
  <si>
    <t>Prisar trimrommet</t>
  </si>
  <si>
    <t>Årskort - vaksen</t>
  </si>
  <si>
    <t>Årskort - ungdom</t>
  </si>
  <si>
    <t>Halvårskort - vaksen</t>
  </si>
  <si>
    <t>Halvårskort - ungdom</t>
  </si>
  <si>
    <t>Månadskort - vaksen</t>
  </si>
  <si>
    <t xml:space="preserve">Månadskort - ungdom </t>
  </si>
  <si>
    <t>Klyppekort (12 klypp) - vaksen</t>
  </si>
  <si>
    <t>Klyppekort (12 klypp) - ungdom</t>
  </si>
  <si>
    <t>Enkel time -vaksen</t>
  </si>
  <si>
    <t>Gruppetime - vaksne</t>
  </si>
  <si>
    <t>Gruppetime - ungdom</t>
  </si>
  <si>
    <t>Enkel time -ungdom</t>
  </si>
  <si>
    <t xml:space="preserve">Ved billettinntekter over kr. 50.000,-, skal det betalast 10% av billettinntekt. </t>
  </si>
  <si>
    <t>Maks leige er kr. 20.000,-</t>
  </si>
  <si>
    <t>Rammeløyve  - tiltaksklasse 1</t>
  </si>
  <si>
    <t>Igangsettingsløyve - tiltaksklasse 1</t>
  </si>
  <si>
    <t>Rammeløyve  - tiltaksklasse 2</t>
  </si>
  <si>
    <t>Igangsettingsløyve  - tiltaksklasse 2</t>
  </si>
  <si>
    <t>Rammeløyve   - tiltaksklasse 3</t>
  </si>
  <si>
    <t>Igangsettingsløyve  - tiltaksklasse 3</t>
  </si>
  <si>
    <t>Eittrinns handsaming - tiltaksklasse 1</t>
  </si>
  <si>
    <t>Eittrinns handsaming - tiltaksklasse 2</t>
  </si>
  <si>
    <t>Eittrinns handsaming - tiltaksklasse 3</t>
  </si>
  <si>
    <t>Tilbygg/påbygg     &lt;30 m2</t>
  </si>
  <si>
    <t>Tilbygg/påbygg  &gt; 30m3 &lt; 100m2</t>
  </si>
  <si>
    <t>Tilbygg/påbygg  &gt; 100 m2</t>
  </si>
  <si>
    <t>50% for 2.</t>
  </si>
  <si>
    <t>75% for vidare</t>
  </si>
  <si>
    <t xml:space="preserve">%-vis av heil </t>
  </si>
  <si>
    <t>Vårdraum - Skjerdalsvegen 26D</t>
  </si>
  <si>
    <t>Vårdraum - Skjerdalsvegen 26A</t>
  </si>
  <si>
    <t>Vårdraum - Skjerdalsvegen 26B</t>
  </si>
  <si>
    <t>Torvangerhuset - Rygg 3</t>
  </si>
  <si>
    <t>Torvangerhuset Kjellaretg - Rygg 3</t>
  </si>
  <si>
    <t>Aurland Helsetun - 304</t>
  </si>
  <si>
    <t>Aurland Helsetun - 303</t>
  </si>
  <si>
    <t>Aurland Helsetun - 302</t>
  </si>
  <si>
    <t>Aurland Helsetun - 301</t>
  </si>
  <si>
    <t>Aurland Helsetun - 305</t>
  </si>
  <si>
    <t>Bufellesskapet  (5 rom)</t>
  </si>
  <si>
    <t>Vårdraum - Skjerdalsvegen 26C</t>
  </si>
  <si>
    <t>Vårdraum - Skjerdalsvegen 26E</t>
  </si>
  <si>
    <t>Vårdraum - Skjerdalsvegen 26F</t>
  </si>
  <si>
    <t>Satsar felles landbrukskontor - ÅLA</t>
  </si>
  <si>
    <t>Fellingsavgift hjort - vaksen</t>
  </si>
  <si>
    <t>Fellingsavgift hjort - kalv</t>
  </si>
  <si>
    <t>Fellingsavgift  elg - vaksen</t>
  </si>
  <si>
    <t>Fellingsavgift elg - kalv</t>
  </si>
  <si>
    <t xml:space="preserve">Søknad om konsesjon etter konsesjonslova </t>
  </si>
  <si>
    <t>Søknad om deling etter jordlova</t>
  </si>
  <si>
    <t>*) makssatsar bestemt i forskrift</t>
  </si>
  <si>
    <t>Syskenmoderasjon : 50% for 1. sysken og 75% for 2. og fleire</t>
  </si>
  <si>
    <t xml:space="preserve"> Musikkbarnehage/musikkleikestove/grunnopplæring</t>
  </si>
  <si>
    <t>Andre opplæringstilbod</t>
  </si>
  <si>
    <t>Utleige av instrument</t>
  </si>
  <si>
    <t>Sal av dirigentteneste til kor/korps</t>
  </si>
  <si>
    <t>Søskenmoderasjon</t>
  </si>
  <si>
    <t>Sats 2012</t>
  </si>
  <si>
    <t>AIS  -  symjehallen</t>
  </si>
  <si>
    <t>OPPVEKST  OG KULTUR</t>
  </si>
  <si>
    <t>PLEIE OG OMSORG</t>
  </si>
  <si>
    <t>Sats 2013</t>
  </si>
  <si>
    <t>Gebyr for vatn og avløp</t>
  </si>
  <si>
    <t>KOMMUNALE HUSVÆRE</t>
  </si>
  <si>
    <t>Omsorgsbustader m.m.</t>
  </si>
  <si>
    <t>ANDRE KOMMUNALE BYGG</t>
  </si>
  <si>
    <t>FELLES LANDBRUKSKONTOR</t>
  </si>
  <si>
    <r>
      <t xml:space="preserve">For alle typar bygg betalast eit </t>
    </r>
    <r>
      <rPr>
        <b/>
        <u/>
        <sz val="14"/>
        <color theme="1"/>
        <rFont val="Calibri"/>
        <family val="2"/>
        <scheme val="minor"/>
      </rPr>
      <t>basisgebyr:</t>
    </r>
  </si>
  <si>
    <r>
      <t>Tillegg til basisgebyret skal det betalast eit arealgebyr pr. m</t>
    </r>
    <r>
      <rPr>
        <vertAlign val="superscript"/>
        <sz val="14"/>
        <color theme="1"/>
        <rFont val="Calibri"/>
        <family val="2"/>
        <scheme val="minor"/>
      </rPr>
      <t>2</t>
    </r>
    <r>
      <rPr>
        <sz val="14"/>
        <color theme="1"/>
        <rFont val="Calibri"/>
        <family val="2"/>
        <scheme val="minor"/>
      </rPr>
      <t xml:space="preserve"> bruksareal  &lt;300m2</t>
    </r>
  </si>
  <si>
    <r>
      <t>Tillegg til basisgebyret skal det betalast eit arealgebyr pr. m</t>
    </r>
    <r>
      <rPr>
        <vertAlign val="superscript"/>
        <sz val="14"/>
        <color theme="1"/>
        <rFont val="Calibri"/>
        <family val="2"/>
        <scheme val="minor"/>
      </rPr>
      <t>2</t>
    </r>
    <r>
      <rPr>
        <sz val="14"/>
        <color theme="1"/>
        <rFont val="Calibri"/>
        <family val="2"/>
        <scheme val="minor"/>
      </rPr>
      <t xml:space="preserve"> bruksareal  &gt;300m2</t>
    </r>
  </si>
  <si>
    <t>Purregebyr  - 1. gong</t>
  </si>
  <si>
    <t>Purregebyr  - 2. og 3. gong</t>
  </si>
  <si>
    <t>Erstatning for tapt eller øydelagt materiale</t>
  </si>
  <si>
    <t xml:space="preserve">     Innkjøpssum + kr. 100,- i gebyr</t>
  </si>
  <si>
    <t>Biblioteket / Infohagen</t>
  </si>
  <si>
    <t>Gebyr for mottak av slam</t>
  </si>
  <si>
    <t>Leverering av slam - pris pr. m3</t>
  </si>
  <si>
    <t>Matrikkelbrev inntil 10 sider (fastsett sentralt)</t>
  </si>
  <si>
    <t>Matrikkelbrev over 10 sider (fastsett sentralt)</t>
  </si>
  <si>
    <t>Sats 2014</t>
  </si>
  <si>
    <t xml:space="preserve"> 50 %</t>
  </si>
  <si>
    <t>Etter skjøn</t>
  </si>
  <si>
    <t>5000 *)</t>
  </si>
  <si>
    <t>2000 *)</t>
  </si>
  <si>
    <t>Sats 2015</t>
  </si>
  <si>
    <t>2580*</t>
  </si>
  <si>
    <t>Delt plass</t>
  </si>
  <si>
    <t>2360*</t>
  </si>
  <si>
    <t>142*</t>
  </si>
  <si>
    <t>71*</t>
  </si>
  <si>
    <t xml:space="preserve">* Opphaldsutgiftene blir regulerte i tråd med forskrift frå Sosial- og helsedepartenementet. Gjeldande forskrift er "Vederlag for opphald i institusjon mv. " </t>
  </si>
  <si>
    <t xml:space="preserve">Reguleringsplanar:                                                                            </t>
  </si>
  <si>
    <t>Der kommunen skal godkjenne konsekvensutgreiing utført på vegne av tiltakshavar, skal det betalast gebyr etter medgått tid og for utlegg som kommunen har hatt til sakkunnig hjelp. Minstegebyr for kvart utgreidd tilhøve (jfr. Tabell I og II i forskrifta)</t>
  </si>
  <si>
    <t>* Som prinsipp gjeld nasjonal maksimalpris.</t>
  </si>
  <si>
    <t>Aurland Helsetun - 201</t>
  </si>
  <si>
    <t xml:space="preserve">Aurland Helsetun - 202 </t>
  </si>
  <si>
    <t>Aurland Helsetun - 203</t>
  </si>
  <si>
    <t>Aurland Helsetun - 204</t>
  </si>
  <si>
    <t>Skjerdalsvegen 31</t>
  </si>
  <si>
    <t xml:space="preserve">Bustad Dalen </t>
  </si>
  <si>
    <t>Dalen 104</t>
  </si>
  <si>
    <t>Leige av utrykkingsbil pr. påbegynte time</t>
  </si>
  <si>
    <t>Mindre endring av reguleringsplan</t>
  </si>
  <si>
    <t>Mellombels bruksløyve</t>
  </si>
  <si>
    <t>BRANN OG REDNINGSTENESTER</t>
  </si>
  <si>
    <t>VATN , AVLAUP OG FEIING</t>
  </si>
  <si>
    <t>ADMINISTRASJON</t>
  </si>
  <si>
    <t>Innsynskrav</t>
  </si>
  <si>
    <t>Som hovudregel er innsyn gratis.</t>
  </si>
  <si>
    <t>+porto</t>
  </si>
  <si>
    <t>Påløpt</t>
  </si>
  <si>
    <t>Informasjon produsert eller tilarbeidd utelukkande for å dekkje eit behov hos eksterne aktørar (per time)</t>
  </si>
  <si>
    <t>Utskrifter, kopiar og utsending ut over 100 ark (per ark)</t>
  </si>
  <si>
    <t>PLAN- OG BYGGESAK</t>
  </si>
  <si>
    <t>KART OG OPPMÅLING</t>
  </si>
  <si>
    <t>Sal av vatn utanom fast abonnement - pris pr. m3</t>
  </si>
  <si>
    <t>1 Gebyr for forvaltningsoppgåver etter matrikkellova</t>
  </si>
  <si>
    <t>1.1 OPPRETTING AV MATRIKKELEINING</t>
  </si>
  <si>
    <t>1.1.1 Oppretting av grunneigedom og festegrunn</t>
  </si>
  <si>
    <t>1.1.2 Matrikulering av eksisterande umatrikulert grunn</t>
  </si>
  <si>
    <t>1.1.3 Oppmåling av uteareal på eigarseksjon</t>
  </si>
  <si>
    <t>1.1.4 Oppretting av anleggseigedom</t>
  </si>
  <si>
    <t>1.2 OPPRETTING AV MATRIKKELEINING UTAN FULLFØRT OPPMÅLINGSFORRETNING</t>
  </si>
  <si>
    <t>1.2.1 Avbrot i oppmålingsforretning eller matrikulering</t>
  </si>
  <si>
    <t>Gebyr for utført arbeid når saka blir trekt før den er fullført, må avvisast, ikkje let seg matrikkelføre på grunn av endra heimelsforhold eller av andre årsaker ikkje kan fullførast, blir sett til 1/3 av gebyrsatsane etter 1.1 og 1.2</t>
  </si>
  <si>
    <t>Ved gebyr for grensejustering kan arealet for involverte eigedomar justerast med inntil 5 % av eigedomen sitt areal. Maksimalgrense er sett til 500 m². Ein eigedom kan mellombels ikkje avgje areal som i sum overstig 20 % av eigedomen sitt areal før justeringa. For grensejustering til veg- eller jernbaneføremål kan andre klassar gjelde.</t>
  </si>
  <si>
    <t>1.3 GRENSEJUSTERING</t>
  </si>
  <si>
    <t>1.3.1 Grunneigedom, festegrunn og jordsameige</t>
  </si>
  <si>
    <t>1.3.2 Anleggseigedom</t>
  </si>
  <si>
    <t>1.4 AREALOVERFØRING</t>
  </si>
  <si>
    <t>1.4.1 Grunneigedom, festegrunn og jordsameige</t>
  </si>
  <si>
    <t>1.4.2 Anleggseigedom</t>
  </si>
  <si>
    <t>For anleggseigedom kan volum som ikkje skal overførast frå ein matrikkeleining til ein annan, ikkje vere registrert på ein tredje matrikkeleining. Volum kan kun overførast til ein matrikkeleining viss vilkåra for samanføying er til stade. Matrikkeleininga skal utgjere eit samanhengande volum.</t>
  </si>
  <si>
    <t>1.5 KLARLEGGING AV EKSISTERANDE GRENSE DER GRENSA TIDLEGARE ER KOORDINATBESTEMT VED OPPMÅLINGSFORRETNING</t>
  </si>
  <si>
    <t>1.6 KLARLEGGING AV EKSISTERANDE GRENSE DER GRENSA IKKJE TIDLEGARE ER KOORDINATBESTEMT / ELLER KLARLEGGING RETTAR</t>
  </si>
  <si>
    <t>1.7 PRIVAT GRENSEAVTALE</t>
  </si>
  <si>
    <t>1.8 TIMEPRIS</t>
  </si>
  <si>
    <t>I tillegg til gebyr etter dette regulativet skal rekvirenten betale dei tinglysingsutgiftene som følgjer av rekvisisjonen.</t>
  </si>
  <si>
    <t>1.9 URIMELEG GEBYR</t>
  </si>
  <si>
    <t>1.10 BETALINGSVILKÅR</t>
  </si>
  <si>
    <t>1.11 ENDRINGAR I GRUNNLAGET FOR MATRIKKELFØRING AV SAKA</t>
  </si>
  <si>
    <t>1.12 UTSKRIFT AV MATRIKKELBREV</t>
  </si>
  <si>
    <t>- Gebyr skal betalast til kommunekassen etter rekningsoppgåve frå oppmålingsmyndigheita.</t>
  </si>
  <si>
    <t>- Betaling skal skje etter det regulativ og dei satsar som gjeld på rekvisisjonstidspunktet.</t>
  </si>
  <si>
    <t>- Gebyrsatsane inkluderar hjelpemannskap, administrasjonsutgifter og arbeidet med merking av grenser.</t>
  </si>
  <si>
    <t>- Utgifter til merkemateriell skal påplussast gebyret.</t>
  </si>
  <si>
    <t>- Tinglysingsutgifter skal påplussast gebyret.</t>
  </si>
  <si>
    <t>2.1 PLOTTING AV KART FRÅ DIGITAL KARTBASE</t>
  </si>
  <si>
    <t>2.1.1 A0</t>
  </si>
  <si>
    <t>2.1.2 A1</t>
  </si>
  <si>
    <t>2.1.4 A3</t>
  </si>
  <si>
    <t>2.1.3 A2</t>
  </si>
  <si>
    <t>2.1.5 A4</t>
  </si>
  <si>
    <t>2.2 KOPIERING FRÅ PLOTTAR (INKLUDERT PDF-FIL)</t>
  </si>
  <si>
    <t>2.2.1 A0</t>
  </si>
  <si>
    <t>2.2.2 A1</t>
  </si>
  <si>
    <t>2.2.3 A2</t>
  </si>
  <si>
    <t>2.2.4 A3</t>
  </si>
  <si>
    <t>2.2.5 A4</t>
  </si>
  <si>
    <t>2.3 KOPI AV MÅLEBREV, SKYLDDELINGAR</t>
  </si>
  <si>
    <t>2.3.1 Per stk</t>
  </si>
  <si>
    <t>2.4 KOPI AV GAMLE SAKER</t>
  </si>
  <si>
    <t>2.4.2 Tillegg per ark</t>
  </si>
  <si>
    <t>2.5 SAL AV EIGEDOMSOPPLYSNINGAR</t>
  </si>
  <si>
    <t>2.6 VEDLEGG TIL SØKNADAR</t>
  </si>
  <si>
    <t>2.6.1 Kart i A4-format til søknadar</t>
  </si>
  <si>
    <t>2.6.2 Dokument til pågåande saker</t>
  </si>
  <si>
    <t>Gratis</t>
  </si>
  <si>
    <t>- Gebyr skal betalast til kommunekassen etter rekningsoppgåve frå sakshandsamar.</t>
  </si>
  <si>
    <t>2 Karttenester</t>
  </si>
  <si>
    <t>3 Andre tenester</t>
  </si>
  <si>
    <t>3.1 PRODUKSJON AV DIGITALE KART (SOSI, DXF, ILLUSTRASJONAR MED MEIR)</t>
  </si>
  <si>
    <t>3.2 UTSETJING AV BYGG</t>
  </si>
  <si>
    <t>3.2.1 Fast gebyr inkl. eit punkt</t>
  </si>
  <si>
    <t>3.2.2 Per ekstra hjørnepunkt</t>
  </si>
  <si>
    <t>3.3 MERKEMATERIELL</t>
  </si>
  <si>
    <t>3.3.1 Per merke</t>
  </si>
  <si>
    <t>3.4 TINGLYSING</t>
  </si>
  <si>
    <t>3.5 TIMEPRIS FOR ARBEID I MARKA</t>
  </si>
  <si>
    <t>3.5.2 Per time</t>
  </si>
  <si>
    <t>3.6 BIL</t>
  </si>
  <si>
    <t>3.6.2 Per km</t>
  </si>
  <si>
    <t>arealoverføring pr. nytt påbegynt 500 m³ medfører ei auke av gebyret på kr</t>
  </si>
  <si>
    <t>Sats 2011</t>
  </si>
  <si>
    <t>2.4.1 Fastledd</t>
  </si>
  <si>
    <t>2.5.1 Fast pris</t>
  </si>
  <si>
    <t>3.1.1 Vert fastsett ut i frå fleire variablar. Ta kontakt for tilbod.</t>
  </si>
  <si>
    <t>3.5.1 Minstepris</t>
  </si>
  <si>
    <t>3.6.1 Fastledd</t>
  </si>
  <si>
    <t>525*</t>
  </si>
  <si>
    <t>3.4.1 Fast gebyr. *Vert fastsett sentralt. Gjeldande sats per 2016:</t>
  </si>
  <si>
    <t>Tillegg: Garasjeleige Høydalen pr. månad</t>
  </si>
  <si>
    <t>Ryggjakyrkja 4A</t>
  </si>
  <si>
    <t>Ryggjakyrkja 4B</t>
  </si>
  <si>
    <t>Ryggjakyrkja 4C</t>
  </si>
  <si>
    <t>Ryggjakyrkja 4D</t>
  </si>
  <si>
    <t>4-manns bustad - Ryggjakyrkja 4A</t>
  </si>
  <si>
    <t>4-manns bustad - Ryggjakyrkja 4B</t>
  </si>
  <si>
    <t>4-manns bustad - Ryggjakyrkja 4C</t>
  </si>
  <si>
    <t>4-manns bustad - Ryggjakyrkja  4D</t>
  </si>
  <si>
    <t>Skjerdalsvegen  23A</t>
  </si>
  <si>
    <t>Skjerdalsvegen  23B</t>
  </si>
  <si>
    <t>Gamle Vangen skule - 23A</t>
  </si>
  <si>
    <t>Gamle Vangen skule - 23B</t>
  </si>
  <si>
    <t>Skjerdalsvegen 26A</t>
  </si>
  <si>
    <t>Skjerdalsvegen 26B</t>
  </si>
  <si>
    <t>Skjerdalsvegen 26C</t>
  </si>
  <si>
    <t>Skjerdalsvegen 26D</t>
  </si>
  <si>
    <t>Skjerdalsvegen 26E</t>
  </si>
  <si>
    <t>Skjerdalsvegen 26F</t>
  </si>
  <si>
    <t>Fretheimshaug. 6 A</t>
  </si>
  <si>
    <t>Fretheimshaug. 6B</t>
  </si>
  <si>
    <t>Fretheimshaug. 8A</t>
  </si>
  <si>
    <t>Fretheimshaug. 8B</t>
  </si>
  <si>
    <t>Fretheimshaug. 10A</t>
  </si>
  <si>
    <t>Fretheimshaug. 6C</t>
  </si>
  <si>
    <t>Fretheimshaug. 8C</t>
  </si>
  <si>
    <t>Fretheimshaug. 8D</t>
  </si>
  <si>
    <t>Fretheimshaug. 10B</t>
  </si>
  <si>
    <t>Andre kommunale bygg</t>
  </si>
  <si>
    <t>Leige til inntektsgjevande arrangement, per m2, per kveld/dag</t>
  </si>
  <si>
    <t>Leige utan inntektsgjevande arrangement, per m2, per kveld/dag</t>
  </si>
  <si>
    <t>- Per døgn</t>
  </si>
  <si>
    <t>Dyrdal skule</t>
  </si>
  <si>
    <t>Gebyr for unødig utrykning ut over èi hending per år</t>
  </si>
  <si>
    <t>Kontorarbeid pr. time (ut over sakshandsaming)</t>
  </si>
  <si>
    <t xml:space="preserve">- Alle prisar er basert på at leigetakar leverer tilbake bygget/lokale i rydda og reingjort stand. Eventuelt avvik vert fakturert etter medgått tid. </t>
  </si>
  <si>
    <t>Vask av tøy</t>
  </si>
  <si>
    <t>Sats 2019</t>
  </si>
  <si>
    <t>Leige at lydutstyr lag og organisasjonar lokalt pr dag</t>
  </si>
  <si>
    <t>Leige av lydutstyr eksterne/kommersielle pr dag</t>
  </si>
  <si>
    <t>Bruk av musikkskulelærar til eksterne prosjekt pr time</t>
  </si>
  <si>
    <t>Leige av tryggleiksalarm - pr. mnd. (inkl. SIM-kort)</t>
  </si>
  <si>
    <t>159*</t>
  </si>
  <si>
    <t>90*</t>
  </si>
  <si>
    <t>Gebyr for meirarbeid ved mangelfull søknad.</t>
  </si>
  <si>
    <t>Tiltak utan ansvarsrett</t>
  </si>
  <si>
    <t>100 % av basisgebyr</t>
  </si>
  <si>
    <t>Ansvarsrett for sjølvbyggjar</t>
  </si>
  <si>
    <t>Avvik frå tekniske krav etter pbl §31-2 pr avvik</t>
  </si>
  <si>
    <t>a) For handsaming av søknad om dispensasjon frå kommuneplan,</t>
  </si>
  <si>
    <t>reguleringsplan, utbyggingsplan eller føresegner i plan-og</t>
  </si>
  <si>
    <t>bygningslova i saker som skal på ekstern høyring og /eller politisk</t>
  </si>
  <si>
    <t>handsaming.</t>
  </si>
  <si>
    <t xml:space="preserve">b) For handsaming av søknad om dispensasjon i saker som ikkje skal </t>
  </si>
  <si>
    <t>på ekstern høyring, pr dispensasjon</t>
  </si>
  <si>
    <t>c) For handsaming av søknad om dispensasjon, bagatellmessige</t>
  </si>
  <si>
    <t>enkle dispensasjoner i byggesakshandsaming, pr dispensasjon</t>
  </si>
  <si>
    <t>Søknad om deling etter Pbl §20-3</t>
  </si>
  <si>
    <t>Deling av eigedom eller bortfeste for meir enn 10 år, når søknaden er</t>
  </si>
  <si>
    <t>i samsvar med bygge- eller reguleringsplan</t>
  </si>
  <si>
    <t>Deling av eigedom som ikkje er i samsvar med godkjent reguleringsplan</t>
  </si>
  <si>
    <t>Bustad/fritidsbustad med toalett</t>
  </si>
  <si>
    <t>Bustad/fritidsbustad utan toalett</t>
  </si>
  <si>
    <t>Utslepp større enn 1 bustad/fritidsbustad med toalett - pr</t>
  </si>
  <si>
    <t>personekvivalent</t>
  </si>
  <si>
    <t>Utslepp større enn 1 bustad utan toalett - pr personekvivalent</t>
  </si>
  <si>
    <t>Kontorarbeid pr time (ut over sakshandsaming)</t>
  </si>
  <si>
    <t>Feltarbeid (enkelperson) (utover sakshandsaming)</t>
  </si>
  <si>
    <t>Politisk avklaring før førstegogs handsaming av privat planforslag</t>
  </si>
  <si>
    <t>Detaljregulering, Pbl §§ 12-2, 12-9, 12-10 og 12-11</t>
  </si>
  <si>
    <t>Handsaming av planprogram etter Pbl § 12-9</t>
  </si>
  <si>
    <t>a) Ordinær enkel plan som er i samsvar med overordna plan, med</t>
  </si>
  <si>
    <t>avgrensa utfordringar i høve interesser og omsyn og ikkje krav om KU</t>
  </si>
  <si>
    <t>b) Ordinær samansett plan som er i samsvar med overordna plan,</t>
  </si>
  <si>
    <t>med utfordringar knytt til for eksempel skred, flaum, trafikk etc.</t>
  </si>
  <si>
    <t>Naudsynt med avklaringar i høve interesser og omsyn og ikkje krav</t>
  </si>
  <si>
    <t>om KU</t>
  </si>
  <si>
    <t>c) Kompleks plan med krav om KU og samansette</t>
  </si>
  <si>
    <t>arealbruksutfordringar/konfliktar</t>
  </si>
  <si>
    <t>Konsekvensutgreiing (Pbl kap. 4, §4-2 og kap. 14)</t>
  </si>
  <si>
    <t>Minstegebyr for kvart utgreidd tilhøve (Jfr tab I og II i forskrifta)</t>
  </si>
  <si>
    <t>Fastleddgebyr avløp &gt;75 mm</t>
  </si>
  <si>
    <t>Fastleddgebyr vatn &gt;75 mm</t>
  </si>
  <si>
    <t>Sal av fallvilt pr. kg. Inkl mva</t>
  </si>
  <si>
    <t>Borgarleg vigsel (ikkje busette i kommunen)</t>
  </si>
  <si>
    <t>Kostpengar (pr månad)</t>
  </si>
  <si>
    <t>Fretheimshaugane 6A</t>
  </si>
  <si>
    <t>Fretheimshaugane 6B</t>
  </si>
  <si>
    <t>Fretheimshaugane 8A</t>
  </si>
  <si>
    <t>Fretheimshaugane 8B</t>
  </si>
  <si>
    <t>Fretheimshaugane 10A</t>
  </si>
  <si>
    <t>Fretheimshaugane 6C</t>
  </si>
  <si>
    <t>Fretheimshaugane 8C</t>
  </si>
  <si>
    <t>Fretheimshaugane 8D</t>
  </si>
  <si>
    <t>Fretheimshaugane 10B</t>
  </si>
  <si>
    <t>Vetleli 12 B</t>
  </si>
  <si>
    <t>Skulevegen 34A</t>
  </si>
  <si>
    <t>Skulevegen 34B</t>
  </si>
  <si>
    <t>Skulevegen 36A (stor)</t>
  </si>
  <si>
    <t>Skulevegen 36B</t>
  </si>
  <si>
    <t>Skulevegen 38A</t>
  </si>
  <si>
    <t>Skulevegen 38B</t>
  </si>
  <si>
    <t>Onstadvegen</t>
  </si>
  <si>
    <t>Følgjande rettleiar ligg til grunn for berekning av husleige:</t>
  </si>
  <si>
    <t>Ved oppussing av husvære skal satsen fastsetjast på nytt.</t>
  </si>
  <si>
    <t>Ved behov kan rådmannen tilpasse husleige til gjengs leige.</t>
  </si>
  <si>
    <t>Leige til inntektsgjevande arrangement, per m2, per time</t>
  </si>
  <si>
    <t>Leige utan inntektsgjevande arrangement, per m2, per time</t>
  </si>
  <si>
    <t>Dalen (personal)</t>
  </si>
  <si>
    <t>Tillegg: Husvære med kvitevarer pr. produkt pr. månad</t>
  </si>
  <si>
    <t>Fiber/ breiband - eige abonnement</t>
  </si>
  <si>
    <t>Straum - eige abonnement</t>
  </si>
  <si>
    <t>Ved eitt års leige kan satsen justerast etter konsumprisindeksen.</t>
  </si>
  <si>
    <t>Enkeltbillett vaksen/honnør</t>
  </si>
  <si>
    <t>Klyppekort - vaksen/honnør  (12 klypp)</t>
  </si>
  <si>
    <t>Enkeltbillett barn/ungdom/student</t>
  </si>
  <si>
    <t>Klyppekort  - barn/ungdom/student  (12 klypp)</t>
  </si>
  <si>
    <t>Sats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</si>
</sst>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32" x14ac:knownFonts="1">
    <font>
      <sz val="11"/>
      <color theme="1"/>
      <name val="Calibri"/>
      <family val="2"/>
      <scheme val="minor"/>
    </font>
    <font>
      <sz val="11"/>
      <color theme="1"/>
      <name val="Calibri"/>
      <family val="2"/>
      <scheme val="minor"/>
    </font>
    <font>
      <b/>
      <sz val="14"/>
      <color theme="1"/>
      <name val="Times New Roman"/>
      <family val="1"/>
    </font>
    <font>
      <sz val="10"/>
      <color theme="1"/>
      <name val="Calibri"/>
      <family val="2"/>
      <scheme val="minor"/>
    </font>
    <font>
      <b/>
      <sz val="10"/>
      <color rgb="FF000000"/>
      <name val="Times New Roman"/>
      <family val="1"/>
    </font>
    <font>
      <sz val="10"/>
      <color rgb="FF000000"/>
      <name val="Times New Roman"/>
      <family val="1"/>
    </font>
    <font>
      <b/>
      <sz val="14"/>
      <color rgb="FF000000"/>
      <name val="Times New Roman"/>
      <family val="1"/>
    </font>
    <font>
      <b/>
      <sz val="10"/>
      <color rgb="FF000000"/>
      <name val="Calibri"/>
      <family val="2"/>
      <scheme val="minor"/>
    </font>
    <font>
      <sz val="10"/>
      <color rgb="FF000000"/>
      <name val="Calibri"/>
      <family val="2"/>
      <scheme val="minor"/>
    </font>
    <font>
      <b/>
      <sz val="11"/>
      <color theme="1"/>
      <name val="Calibri"/>
      <family val="2"/>
      <scheme val="minor"/>
    </font>
    <font>
      <sz val="11"/>
      <color rgb="FF000000"/>
      <name val="Calibri"/>
      <family val="2"/>
      <scheme val="minor"/>
    </font>
    <font>
      <i/>
      <sz val="11"/>
      <color rgb="FF000000"/>
      <name val="Calibri"/>
      <family val="2"/>
      <scheme val="minor"/>
    </font>
    <font>
      <sz val="11"/>
      <color rgb="FF000000"/>
      <name val="Times New Roman"/>
      <family val="1"/>
    </font>
    <font>
      <sz val="11"/>
      <color rgb="FFFF0000"/>
      <name val="Calibri"/>
      <family val="2"/>
      <scheme val="minor"/>
    </font>
    <font>
      <b/>
      <sz val="14"/>
      <color theme="1"/>
      <name val="Calibri"/>
      <family val="2"/>
      <scheme val="minor"/>
    </font>
    <font>
      <sz val="12"/>
      <color rgb="FF000000"/>
      <name val="Calibri"/>
      <family val="2"/>
      <scheme val="minor"/>
    </font>
    <font>
      <sz val="14"/>
      <color rgb="FF000000"/>
      <name val="Calibri"/>
      <family val="2"/>
      <scheme val="minor"/>
    </font>
    <font>
      <b/>
      <sz val="14"/>
      <color rgb="FF000000"/>
      <name val="Calibri"/>
      <family val="2"/>
      <scheme val="minor"/>
    </font>
    <font>
      <sz val="14"/>
      <color theme="1"/>
      <name val="Calibri"/>
      <family val="2"/>
      <scheme val="minor"/>
    </font>
    <font>
      <sz val="12"/>
      <color theme="1"/>
      <name val="Calibri"/>
      <family val="2"/>
      <scheme val="minor"/>
    </font>
    <font>
      <sz val="14"/>
      <color rgb="FF000000"/>
      <name val="Times New Roman"/>
      <family val="1"/>
    </font>
    <font>
      <u/>
      <sz val="14"/>
      <color theme="1"/>
      <name val="Calibri"/>
      <family val="2"/>
      <scheme val="minor"/>
    </font>
    <font>
      <b/>
      <sz val="20"/>
      <color theme="1"/>
      <name val="Calibri"/>
      <family val="2"/>
      <scheme val="minor"/>
    </font>
    <font>
      <b/>
      <sz val="20"/>
      <name val="Calibri"/>
      <family val="2"/>
      <scheme val="minor"/>
    </font>
    <font>
      <b/>
      <sz val="20"/>
      <color rgb="FF000000"/>
      <name val="Calibri"/>
      <family val="2"/>
      <scheme val="minor"/>
    </font>
    <font>
      <b/>
      <u/>
      <sz val="14"/>
      <color theme="1"/>
      <name val="Calibri"/>
      <family val="2"/>
      <scheme val="minor"/>
    </font>
    <font>
      <vertAlign val="superscript"/>
      <sz val="14"/>
      <color theme="1"/>
      <name val="Calibri"/>
      <family val="2"/>
      <scheme val="minor"/>
    </font>
    <font>
      <i/>
      <sz val="14"/>
      <color rgb="FF000000"/>
      <name val="Calibri"/>
      <family val="2"/>
      <scheme val="minor"/>
    </font>
    <font>
      <b/>
      <sz val="10"/>
      <color theme="1"/>
      <name val="Calibri"/>
      <family val="2"/>
      <scheme val="minor"/>
    </font>
    <font>
      <sz val="14"/>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00B050"/>
        <bgColor indexed="64"/>
      </patternFill>
    </fill>
    <fill>
      <patternFill patternType="solid">
        <fgColor rgb="FF0070C0"/>
        <bgColor indexed="64"/>
      </patternFill>
    </fill>
    <fill>
      <patternFill patternType="solid">
        <fgColor rgb="FFCCFF33"/>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68">
    <xf numFmtId="0" fontId="0" fillId="0" borderId="0" xfId="0"/>
    <xf numFmtId="0" fontId="2" fillId="0" borderId="1" xfId="0" applyFont="1" applyBorder="1" applyAlignment="1">
      <alignment wrapText="1"/>
    </xf>
    <xf numFmtId="0" fontId="0" fillId="0" borderId="1" xfId="0" applyBorder="1" applyAlignment="1">
      <alignment horizontal="left"/>
    </xf>
    <xf numFmtId="0" fontId="0" fillId="0" borderId="1" xfId="0" applyBorder="1"/>
    <xf numFmtId="0" fontId="5" fillId="0" borderId="1" xfId="0" applyFont="1" applyBorder="1" applyAlignment="1">
      <alignment wrapText="1"/>
    </xf>
    <xf numFmtId="0" fontId="6" fillId="0" borderId="1" xfId="0" applyFont="1" applyBorder="1" applyAlignment="1">
      <alignment wrapText="1"/>
    </xf>
    <xf numFmtId="0" fontId="7" fillId="0" borderId="1" xfId="0" applyFont="1" applyBorder="1"/>
    <xf numFmtId="16" fontId="4" fillId="0" borderId="1" xfId="0" applyNumberFormat="1" applyFont="1" applyBorder="1" applyAlignment="1">
      <alignment vertical="top" wrapText="1"/>
    </xf>
    <xf numFmtId="14" fontId="4" fillId="0" borderId="1" xfId="0" applyNumberFormat="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wrapText="1"/>
    </xf>
    <xf numFmtId="0" fontId="5" fillId="0" borderId="1" xfId="0" applyFont="1" applyBorder="1" applyAlignment="1">
      <alignment vertical="top" wrapText="1"/>
    </xf>
    <xf numFmtId="0" fontId="5" fillId="0" borderId="1" xfId="0" applyFont="1" applyBorder="1" applyAlignment="1">
      <alignment horizontal="right" vertical="top" wrapText="1"/>
    </xf>
    <xf numFmtId="0" fontId="8" fillId="0" borderId="1" xfId="0" applyFont="1" applyBorder="1"/>
    <xf numFmtId="3" fontId="8" fillId="0" borderId="1" xfId="0" applyNumberFormat="1" applyFont="1" applyBorder="1" applyAlignment="1">
      <alignment wrapText="1"/>
    </xf>
    <xf numFmtId="0" fontId="8" fillId="0" borderId="1" xfId="0" applyFont="1" applyBorder="1" applyAlignment="1">
      <alignment horizontal="right" wrapText="1"/>
    </xf>
    <xf numFmtId="0" fontId="3" fillId="0" borderId="1" xfId="0" applyFont="1" applyBorder="1" applyAlignment="1">
      <alignment horizontal="left" wrapText="1"/>
    </xf>
    <xf numFmtId="0" fontId="4" fillId="0" borderId="1" xfId="0" applyFont="1" applyBorder="1" applyAlignment="1">
      <alignment wrapText="1"/>
    </xf>
    <xf numFmtId="0" fontId="8" fillId="0" borderId="1" xfId="0" applyFont="1" applyBorder="1" applyAlignment="1">
      <alignment horizontal="left" wrapText="1"/>
    </xf>
    <xf numFmtId="0" fontId="3" fillId="0" borderId="1" xfId="0" applyFont="1" applyBorder="1"/>
    <xf numFmtId="0" fontId="8" fillId="0" borderId="1" xfId="0" applyFont="1" applyBorder="1" applyAlignment="1">
      <alignment wrapText="1"/>
    </xf>
    <xf numFmtId="0" fontId="4" fillId="0" borderId="1" xfId="0" applyFont="1" applyBorder="1" applyAlignment="1">
      <alignment vertical="top" wrapText="1"/>
    </xf>
    <xf numFmtId="0" fontId="8" fillId="0" borderId="1" xfId="0" applyFont="1" applyBorder="1" applyAlignment="1">
      <alignment horizontal="right"/>
    </xf>
    <xf numFmtId="0" fontId="1" fillId="0" borderId="1" xfId="0" applyFont="1" applyBorder="1" applyAlignment="1">
      <alignment wrapText="1"/>
    </xf>
    <xf numFmtId="0" fontId="7" fillId="0" borderId="1" xfId="0" applyFont="1" applyBorder="1" applyAlignment="1"/>
    <xf numFmtId="0" fontId="0" fillId="0" borderId="1" xfId="0" applyBorder="1" applyAlignment="1"/>
    <xf numFmtId="0" fontId="0" fillId="0" borderId="1" xfId="0"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7" fillId="0" borderId="1" xfId="0" applyFont="1" applyBorder="1" applyAlignment="1">
      <alignment horizontal="center"/>
    </xf>
    <xf numFmtId="0" fontId="4" fillId="0" borderId="1" xfId="0" applyFont="1" applyBorder="1" applyAlignment="1">
      <alignment horizontal="center" vertical="top" wrapText="1"/>
    </xf>
    <xf numFmtId="3" fontId="8" fillId="0" borderId="1" xfId="0" applyNumberFormat="1" applyFont="1" applyBorder="1" applyAlignment="1">
      <alignment horizontal="center" wrapText="1"/>
    </xf>
    <xf numFmtId="0" fontId="8" fillId="0" borderId="1" xfId="0" applyFont="1" applyBorder="1" applyAlignment="1">
      <alignment horizontal="center" wrapText="1"/>
    </xf>
    <xf numFmtId="0" fontId="3" fillId="0" borderId="1" xfId="0" applyFont="1" applyBorder="1" applyAlignment="1">
      <alignment horizontal="center" wrapText="1"/>
    </xf>
    <xf numFmtId="0" fontId="5" fillId="0" borderId="1" xfId="0" applyFont="1" applyBorder="1" applyAlignment="1">
      <alignment horizontal="center" vertical="top" wrapText="1"/>
    </xf>
    <xf numFmtId="0" fontId="3" fillId="0" borderId="1" xfId="0" applyFont="1" applyBorder="1" applyAlignment="1">
      <alignment horizontal="center" vertical="top" wrapText="1"/>
    </xf>
    <xf numFmtId="0" fontId="0" fillId="0" borderId="0" xfId="0" applyBorder="1"/>
    <xf numFmtId="0" fontId="0" fillId="0" borderId="0" xfId="0" applyFont="1" applyBorder="1" applyAlignment="1">
      <alignment horizontal="left"/>
    </xf>
    <xf numFmtId="0" fontId="0" fillId="0" borderId="0" xfId="0" applyFont="1" applyBorder="1" applyAlignment="1">
      <alignment horizontal="center"/>
    </xf>
    <xf numFmtId="3" fontId="0" fillId="0" borderId="0" xfId="0" applyNumberFormat="1" applyFont="1" applyBorder="1" applyAlignment="1">
      <alignment horizontal="center"/>
    </xf>
    <xf numFmtId="49" fontId="0" fillId="0" borderId="0" xfId="0" applyNumberFormat="1" applyFont="1" applyBorder="1" applyAlignment="1">
      <alignment wrapText="1"/>
    </xf>
    <xf numFmtId="49" fontId="10" fillId="0" borderId="0" xfId="0" applyNumberFormat="1" applyFont="1" applyBorder="1" applyAlignment="1">
      <alignment wrapText="1"/>
    </xf>
    <xf numFmtId="0" fontId="10" fillId="0" borderId="0" xfId="0" applyFont="1" applyBorder="1" applyAlignment="1">
      <alignment horizontal="center"/>
    </xf>
    <xf numFmtId="49" fontId="10" fillId="0" borderId="0" xfId="0" applyNumberFormat="1" applyFont="1" applyBorder="1" applyAlignment="1">
      <alignment vertical="top" wrapText="1"/>
    </xf>
    <xf numFmtId="0" fontId="0" fillId="0" borderId="0" xfId="0" applyFont="1" applyBorder="1" applyAlignment="1">
      <alignment horizontal="left" wrapText="1"/>
    </xf>
    <xf numFmtId="0" fontId="0" fillId="0" borderId="0" xfId="0" applyFont="1" applyBorder="1" applyAlignment="1">
      <alignment horizontal="center" wrapText="1"/>
    </xf>
    <xf numFmtId="3" fontId="10" fillId="0" borderId="0" xfId="0" applyNumberFormat="1" applyFont="1" applyBorder="1" applyAlignment="1">
      <alignment horizontal="center" vertical="top" wrapText="1"/>
    </xf>
    <xf numFmtId="0" fontId="0" fillId="0" borderId="0" xfId="0" applyFont="1" applyBorder="1"/>
    <xf numFmtId="9" fontId="0" fillId="0" borderId="0" xfId="0" applyNumberFormat="1" applyFont="1" applyBorder="1" applyAlignment="1">
      <alignment horizontal="center"/>
    </xf>
    <xf numFmtId="3" fontId="9"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xf numFmtId="0" fontId="11" fillId="0" borderId="0" xfId="0" applyFont="1" applyFill="1" applyBorder="1" applyAlignment="1"/>
    <xf numFmtId="0" fontId="12" fillId="0" borderId="0" xfId="0" applyFont="1" applyBorder="1" applyAlignment="1">
      <alignment horizontal="center" vertical="top" wrapText="1"/>
    </xf>
    <xf numFmtId="0" fontId="0" fillId="2" borderId="0" xfId="0" applyFont="1" applyFill="1" applyBorder="1" applyAlignment="1">
      <alignment horizontal="left"/>
    </xf>
    <xf numFmtId="0" fontId="0" fillId="2" borderId="0" xfId="0" applyFont="1" applyFill="1" applyBorder="1" applyAlignment="1">
      <alignment horizontal="center"/>
    </xf>
    <xf numFmtId="49" fontId="14" fillId="0" borderId="0" xfId="0" applyNumberFormat="1" applyFont="1" applyBorder="1" applyAlignment="1">
      <alignment wrapText="1"/>
    </xf>
    <xf numFmtId="49" fontId="16" fillId="0" borderId="0" xfId="0" applyNumberFormat="1" applyFont="1" applyBorder="1" applyAlignment="1">
      <alignment wrapText="1"/>
    </xf>
    <xf numFmtId="49" fontId="17" fillId="0" borderId="0" xfId="0" applyNumberFormat="1" applyFont="1" applyBorder="1" applyAlignment="1">
      <alignment wrapText="1"/>
    </xf>
    <xf numFmtId="49" fontId="17" fillId="0" borderId="0" xfId="0" applyNumberFormat="1" applyFont="1" applyFill="1" applyBorder="1" applyAlignment="1">
      <alignment wrapText="1"/>
    </xf>
    <xf numFmtId="0" fontId="0" fillId="0" borderId="0" xfId="0" applyFont="1" applyFill="1" applyBorder="1" applyAlignment="1">
      <alignment horizontal="left"/>
    </xf>
    <xf numFmtId="49" fontId="0" fillId="0" borderId="0" xfId="0" applyNumberFormat="1" applyFill="1" applyBorder="1"/>
    <xf numFmtId="49" fontId="18" fillId="0" borderId="0" xfId="0" applyNumberFormat="1" applyFont="1" applyBorder="1" applyAlignment="1">
      <alignment wrapText="1"/>
    </xf>
    <xf numFmtId="0" fontId="0" fillId="4" borderId="0" xfId="0" applyFont="1" applyFill="1" applyBorder="1" applyAlignment="1">
      <alignment horizontal="center"/>
    </xf>
    <xf numFmtId="49" fontId="19" fillId="0" borderId="0" xfId="0" applyNumberFormat="1" applyFont="1" applyBorder="1" applyAlignment="1">
      <alignment wrapText="1"/>
    </xf>
    <xf numFmtId="3" fontId="19" fillId="0" borderId="0" xfId="0" applyNumberFormat="1" applyFont="1" applyBorder="1" applyAlignment="1">
      <alignment horizontal="center"/>
    </xf>
    <xf numFmtId="0" fontId="15" fillId="0" borderId="0" xfId="0" applyFont="1" applyBorder="1" applyAlignment="1">
      <alignment horizontal="center"/>
    </xf>
    <xf numFmtId="0" fontId="19" fillId="0" borderId="0" xfId="0" applyFont="1" applyBorder="1" applyAlignment="1"/>
    <xf numFmtId="0" fontId="19" fillId="0" borderId="0" xfId="0" applyFont="1" applyBorder="1"/>
    <xf numFmtId="49" fontId="17" fillId="0" borderId="2" xfId="0" applyNumberFormat="1" applyFont="1" applyBorder="1" applyAlignment="1">
      <alignment wrapText="1"/>
    </xf>
    <xf numFmtId="0" fontId="18" fillId="0" borderId="0" xfId="0" applyFont="1" applyBorder="1" applyAlignment="1">
      <alignment horizontal="left"/>
    </xf>
    <xf numFmtId="0" fontId="18" fillId="0" borderId="0" xfId="0" applyFont="1" applyBorder="1" applyAlignment="1">
      <alignment horizontal="center"/>
    </xf>
    <xf numFmtId="0" fontId="18" fillId="0" borderId="0" xfId="0" applyFont="1" applyBorder="1"/>
    <xf numFmtId="3" fontId="18" fillId="0" borderId="0" xfId="0" applyNumberFormat="1" applyFont="1" applyBorder="1" applyAlignment="1">
      <alignment horizontal="center"/>
    </xf>
    <xf numFmtId="49" fontId="17" fillId="0" borderId="0" xfId="0" applyNumberFormat="1" applyFont="1" applyBorder="1"/>
    <xf numFmtId="0" fontId="17" fillId="0" borderId="0" xfId="0" applyFont="1" applyBorder="1" applyAlignment="1"/>
    <xf numFmtId="0" fontId="17" fillId="0" borderId="0" xfId="0" applyFont="1" applyBorder="1" applyAlignment="1">
      <alignment horizontal="center"/>
    </xf>
    <xf numFmtId="49" fontId="17" fillId="0" borderId="0" xfId="0" applyNumberFormat="1" applyFont="1" applyBorder="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center" vertical="top" wrapText="1"/>
    </xf>
    <xf numFmtId="3" fontId="17" fillId="0" borderId="0" xfId="0" applyNumberFormat="1" applyFont="1" applyBorder="1" applyAlignment="1">
      <alignment horizontal="center" vertical="top" wrapText="1"/>
    </xf>
    <xf numFmtId="3" fontId="14" fillId="0" borderId="0" xfId="0" applyNumberFormat="1" applyFont="1" applyBorder="1" applyAlignment="1">
      <alignment horizontal="center"/>
    </xf>
    <xf numFmtId="0" fontId="18" fillId="0" borderId="0" xfId="0" applyFont="1" applyBorder="1" applyAlignment="1"/>
    <xf numFmtId="3" fontId="16" fillId="0" borderId="0" xfId="0" applyNumberFormat="1" applyFont="1" applyBorder="1" applyAlignment="1">
      <alignment horizontal="center" wrapText="1"/>
    </xf>
    <xf numFmtId="49" fontId="16" fillId="0" borderId="0" xfId="0" applyNumberFormat="1" applyFont="1" applyBorder="1" applyAlignment="1">
      <alignment vertical="top" wrapText="1"/>
    </xf>
    <xf numFmtId="0" fontId="16" fillId="0" borderId="0" xfId="0" applyFont="1" applyBorder="1" applyAlignment="1">
      <alignment horizontal="center" wrapText="1"/>
    </xf>
    <xf numFmtId="0" fontId="18" fillId="0" borderId="0" xfId="0" applyFont="1" applyBorder="1" applyAlignment="1">
      <alignment horizontal="left" wrapText="1"/>
    </xf>
    <xf numFmtId="0" fontId="18" fillId="0" borderId="0" xfId="0" applyFont="1" applyBorder="1" applyAlignment="1">
      <alignment horizontal="center" wrapText="1"/>
    </xf>
    <xf numFmtId="3" fontId="16" fillId="0" borderId="0" xfId="0" applyNumberFormat="1" applyFont="1" applyBorder="1" applyAlignment="1">
      <alignment horizontal="center" vertical="top" wrapText="1"/>
    </xf>
    <xf numFmtId="0" fontId="20" fillId="0" borderId="0" xfId="0" applyFont="1" applyBorder="1" applyAlignment="1">
      <alignment horizontal="center" vertical="top" wrapText="1"/>
    </xf>
    <xf numFmtId="49" fontId="18" fillId="0" borderId="0" xfId="0" applyNumberFormat="1" applyFont="1" applyBorder="1" applyAlignment="1">
      <alignment vertical="top" wrapText="1"/>
    </xf>
    <xf numFmtId="0" fontId="16" fillId="0" borderId="0" xfId="0" applyFont="1" applyBorder="1" applyAlignment="1">
      <alignment horizontal="left" wrapText="1"/>
    </xf>
    <xf numFmtId="3" fontId="18" fillId="0" borderId="0" xfId="0" applyNumberFormat="1" applyFont="1" applyBorder="1" applyAlignment="1">
      <alignment horizontal="center" vertical="top" wrapText="1"/>
    </xf>
    <xf numFmtId="0" fontId="18" fillId="0" borderId="0" xfId="0" applyFont="1" applyBorder="1" applyAlignment="1">
      <alignment horizontal="center" vertical="top" wrapText="1"/>
    </xf>
    <xf numFmtId="0" fontId="18" fillId="0" borderId="0" xfId="0" applyFont="1" applyBorder="1" applyAlignment="1">
      <alignment wrapText="1"/>
    </xf>
    <xf numFmtId="0" fontId="16" fillId="0" borderId="0" xfId="0" applyFont="1" applyBorder="1" applyAlignment="1">
      <alignment wrapText="1"/>
    </xf>
    <xf numFmtId="3" fontId="18" fillId="0" borderId="0" xfId="0" applyNumberFormat="1" applyFont="1" applyBorder="1" applyAlignment="1">
      <alignment horizontal="center" wrapText="1"/>
    </xf>
    <xf numFmtId="49" fontId="15" fillId="0" borderId="0" xfId="0" applyNumberFormat="1" applyFont="1" applyBorder="1" applyAlignment="1">
      <alignment vertical="top" wrapText="1"/>
    </xf>
    <xf numFmtId="0" fontId="15" fillId="0" borderId="0" xfId="0" applyFont="1" applyBorder="1" applyAlignment="1">
      <alignment horizontal="center" wrapText="1"/>
    </xf>
    <xf numFmtId="3" fontId="15" fillId="0" borderId="0" xfId="0" applyNumberFormat="1" applyFont="1" applyBorder="1" applyAlignment="1">
      <alignment horizontal="center" vertical="top" wrapText="1"/>
    </xf>
    <xf numFmtId="0" fontId="15" fillId="0" borderId="0" xfId="0" applyFont="1" applyBorder="1" applyAlignment="1">
      <alignment horizontal="center" vertical="top" wrapText="1"/>
    </xf>
    <xf numFmtId="49" fontId="14" fillId="0" borderId="2" xfId="0" applyNumberFormat="1" applyFont="1" applyBorder="1" applyAlignment="1">
      <alignment wrapText="1"/>
    </xf>
    <xf numFmtId="0" fontId="14" fillId="0" borderId="0" xfId="0" applyFont="1" applyBorder="1" applyAlignment="1"/>
    <xf numFmtId="0" fontId="16" fillId="0" borderId="0" xfId="0" applyFont="1" applyBorder="1" applyAlignment="1">
      <alignment horizontal="center"/>
    </xf>
    <xf numFmtId="0" fontId="16" fillId="0" borderId="0" xfId="0" applyFont="1" applyBorder="1" applyAlignment="1">
      <alignment horizontal="left" vertical="top" wrapText="1"/>
    </xf>
    <xf numFmtId="0" fontId="18" fillId="0" borderId="0" xfId="0" applyFont="1" applyBorder="1" applyAlignment="1">
      <alignment vertical="top" wrapText="1"/>
    </xf>
    <xf numFmtId="49" fontId="17" fillId="0" borderId="2" xfId="0" applyNumberFormat="1" applyFont="1" applyBorder="1" applyAlignment="1">
      <alignment vertical="top" wrapText="1"/>
    </xf>
    <xf numFmtId="3" fontId="16" fillId="0" borderId="0" xfId="0" applyNumberFormat="1" applyFont="1" applyBorder="1" applyAlignment="1">
      <alignment horizontal="center"/>
    </xf>
    <xf numFmtId="0" fontId="16" fillId="0" borderId="0" xfId="0" applyFont="1" applyBorder="1" applyAlignment="1"/>
    <xf numFmtId="49" fontId="21" fillId="0" borderId="0" xfId="0" applyNumberFormat="1" applyFont="1" applyBorder="1" applyAlignment="1">
      <alignment wrapText="1"/>
    </xf>
    <xf numFmtId="49" fontId="18" fillId="0" borderId="0" xfId="0" applyNumberFormat="1" applyFont="1" applyBorder="1"/>
    <xf numFmtId="3" fontId="18" fillId="0" borderId="0" xfId="0" applyNumberFormat="1" applyFont="1" applyBorder="1" applyAlignment="1"/>
    <xf numFmtId="0" fontId="0" fillId="5" borderId="0" xfId="0" applyFont="1" applyFill="1" applyBorder="1" applyAlignment="1">
      <alignment horizontal="left"/>
    </xf>
    <xf numFmtId="0" fontId="10" fillId="5" borderId="0" xfId="0" applyFont="1" applyFill="1" applyBorder="1" applyAlignment="1">
      <alignment horizontal="center"/>
    </xf>
    <xf numFmtId="0" fontId="11" fillId="6" borderId="0" xfId="0" applyFont="1" applyFill="1" applyBorder="1" applyAlignment="1"/>
    <xf numFmtId="0" fontId="10" fillId="6" borderId="0" xfId="0" applyFont="1" applyFill="1" applyBorder="1" applyAlignment="1">
      <alignment horizontal="center"/>
    </xf>
    <xf numFmtId="0" fontId="0" fillId="4" borderId="0" xfId="0" applyFont="1" applyFill="1" applyBorder="1" applyAlignment="1">
      <alignment horizontal="left"/>
    </xf>
    <xf numFmtId="0" fontId="0" fillId="7" borderId="0" xfId="0" applyFont="1" applyFill="1" applyBorder="1" applyAlignment="1">
      <alignment horizontal="left"/>
    </xf>
    <xf numFmtId="0" fontId="0" fillId="7" borderId="0" xfId="0" applyFont="1" applyFill="1" applyBorder="1" applyAlignment="1">
      <alignment horizontal="center"/>
    </xf>
    <xf numFmtId="49" fontId="22" fillId="2" borderId="0" xfId="0" applyNumberFormat="1" applyFont="1" applyFill="1" applyBorder="1" applyAlignment="1">
      <alignment wrapText="1"/>
    </xf>
    <xf numFmtId="49" fontId="14" fillId="0" borderId="2" xfId="0" applyNumberFormat="1" applyFont="1" applyBorder="1"/>
    <xf numFmtId="1" fontId="18" fillId="0" borderId="0" xfId="0" applyNumberFormat="1" applyFont="1" applyBorder="1" applyAlignment="1">
      <alignment horizontal="center"/>
    </xf>
    <xf numFmtId="0" fontId="17" fillId="0" borderId="0" xfId="0" applyFont="1" applyBorder="1" applyAlignment="1">
      <alignment horizontal="left" wrapText="1"/>
    </xf>
    <xf numFmtId="0" fontId="17" fillId="0" borderId="0" xfId="0" applyFont="1" applyBorder="1" applyAlignment="1">
      <alignment horizontal="center" wrapText="1"/>
    </xf>
    <xf numFmtId="9" fontId="18" fillId="0" borderId="0" xfId="0" applyNumberFormat="1" applyFont="1" applyBorder="1" applyAlignment="1">
      <alignment horizontal="center"/>
    </xf>
    <xf numFmtId="49" fontId="23" fillId="3" borderId="0" xfId="0" applyNumberFormat="1" applyFont="1" applyFill="1" applyBorder="1" applyAlignment="1">
      <alignment wrapText="1"/>
    </xf>
    <xf numFmtId="0" fontId="16" fillId="0" borderId="0" xfId="0" applyNumberFormat="1" applyFont="1" applyBorder="1" applyAlignment="1">
      <alignment wrapText="1"/>
    </xf>
    <xf numFmtId="49" fontId="16" fillId="0" borderId="0" xfId="0" applyNumberFormat="1" applyFont="1" applyBorder="1" applyAlignment="1">
      <alignment horizontal="left" wrapText="1"/>
    </xf>
    <xf numFmtId="49" fontId="24" fillId="5" borderId="0" xfId="0" applyNumberFormat="1" applyFont="1" applyFill="1" applyBorder="1" applyAlignment="1">
      <alignment wrapText="1"/>
    </xf>
    <xf numFmtId="3" fontId="14" fillId="5" borderId="0" xfId="0" applyNumberFormat="1" applyFont="1" applyFill="1" applyBorder="1" applyAlignment="1">
      <alignment horizontal="center"/>
    </xf>
    <xf numFmtId="3"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6" fillId="0" borderId="0" xfId="0" applyFont="1" applyBorder="1" applyAlignment="1">
      <alignment vertical="top" wrapText="1"/>
    </xf>
    <xf numFmtId="49" fontId="16" fillId="0" borderId="0" xfId="0" applyNumberFormat="1" applyFont="1" applyBorder="1" applyAlignment="1">
      <alignment horizontal="right" vertical="top" wrapText="1"/>
    </xf>
    <xf numFmtId="0" fontId="16" fillId="0" borderId="0" xfId="0" applyFont="1" applyBorder="1" applyAlignment="1">
      <alignment horizontal="center" vertical="top" wrapText="1"/>
    </xf>
    <xf numFmtId="49" fontId="14" fillId="0" borderId="0" xfId="0" applyNumberFormat="1" applyFont="1" applyBorder="1" applyAlignment="1">
      <alignment vertical="top" wrapText="1"/>
    </xf>
    <xf numFmtId="0" fontId="18" fillId="0" borderId="0" xfId="0" applyFont="1" applyBorder="1" applyAlignment="1">
      <alignment horizontal="left" vertical="top" wrapText="1"/>
    </xf>
    <xf numFmtId="49" fontId="14" fillId="0" borderId="0" xfId="0" applyNumberFormat="1" applyFont="1" applyBorder="1"/>
    <xf numFmtId="0" fontId="17" fillId="0" borderId="0" xfId="0" applyFont="1" applyBorder="1" applyAlignment="1">
      <alignment wrapText="1"/>
    </xf>
    <xf numFmtId="0" fontId="27" fillId="0" borderId="0" xfId="0" applyFont="1" applyBorder="1" applyAlignment="1"/>
    <xf numFmtId="0" fontId="27" fillId="0" borderId="0" xfId="0" applyFont="1" applyBorder="1" applyAlignment="1">
      <alignment horizontal="center"/>
    </xf>
    <xf numFmtId="49" fontId="22" fillId="6" borderId="0" xfId="0" applyNumberFormat="1" applyFont="1" applyFill="1" applyBorder="1"/>
    <xf numFmtId="3" fontId="14" fillId="6" borderId="0" xfId="0" applyNumberFormat="1" applyFont="1" applyFill="1" applyBorder="1" applyAlignment="1">
      <alignment horizontal="center"/>
    </xf>
    <xf numFmtId="0" fontId="14" fillId="0" borderId="2" xfId="0" applyFont="1" applyFill="1" applyBorder="1"/>
    <xf numFmtId="0" fontId="14" fillId="0" borderId="0" xfId="0" applyFont="1" applyFill="1" applyBorder="1"/>
    <xf numFmtId="0" fontId="17" fillId="0" borderId="0" xfId="0" applyFont="1" applyFill="1" applyBorder="1"/>
    <xf numFmtId="0" fontId="18" fillId="0" borderId="0" xfId="0" applyFont="1" applyFill="1" applyBorder="1"/>
    <xf numFmtId="0" fontId="17" fillId="0" borderId="0" xfId="0" applyFont="1" applyFill="1" applyBorder="1" applyAlignment="1">
      <alignment horizontal="center"/>
    </xf>
    <xf numFmtId="0" fontId="18" fillId="0" borderId="0" xfId="0" applyFont="1" applyFill="1" applyBorder="1" applyAlignment="1">
      <alignment horizontal="center"/>
    </xf>
    <xf numFmtId="3" fontId="18" fillId="0" borderId="0" xfId="0" applyNumberFormat="1" applyFont="1" applyFill="1" applyBorder="1"/>
    <xf numFmtId="0" fontId="16" fillId="0" borderId="0" xfId="0" applyFont="1" applyFill="1" applyBorder="1"/>
    <xf numFmtId="3" fontId="16" fillId="0" borderId="0" xfId="0" applyNumberFormat="1" applyFont="1" applyFill="1" applyBorder="1" applyAlignment="1">
      <alignment horizontal="center"/>
    </xf>
    <xf numFmtId="3" fontId="18"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2" fontId="18" fillId="0" borderId="0" xfId="0" applyNumberFormat="1" applyFont="1" applyFill="1" applyBorder="1" applyAlignment="1">
      <alignment horizontal="center"/>
    </xf>
    <xf numFmtId="0" fontId="16" fillId="0" borderId="0" xfId="0" applyFont="1" applyFill="1" applyBorder="1" applyAlignment="1">
      <alignment horizontal="center"/>
    </xf>
    <xf numFmtId="0" fontId="18" fillId="0" borderId="0" xfId="0" applyFont="1" applyFill="1"/>
    <xf numFmtId="49" fontId="24" fillId="4" borderId="0" xfId="0" applyNumberFormat="1" applyFont="1" applyFill="1" applyBorder="1" applyAlignment="1">
      <alignment wrapText="1"/>
    </xf>
    <xf numFmtId="3" fontId="14" fillId="4" borderId="0" xfId="0" applyNumberFormat="1" applyFont="1" applyFill="1" applyBorder="1" applyAlignment="1">
      <alignment horizontal="center"/>
    </xf>
    <xf numFmtId="49" fontId="24" fillId="0" borderId="0" xfId="0" applyNumberFormat="1" applyFont="1" applyFill="1" applyBorder="1" applyAlignment="1">
      <alignment wrapText="1"/>
    </xf>
    <xf numFmtId="49" fontId="14" fillId="0" borderId="0" xfId="0" applyNumberFormat="1" applyFont="1" applyFill="1" applyBorder="1" applyAlignment="1">
      <alignment wrapText="1"/>
    </xf>
    <xf numFmtId="0" fontId="0" fillId="0" borderId="0" xfId="0" applyFont="1" applyFill="1" applyBorder="1" applyAlignment="1"/>
    <xf numFmtId="49" fontId="22" fillId="7" borderId="0" xfId="0" applyNumberFormat="1" applyFont="1" applyFill="1" applyBorder="1" applyAlignment="1">
      <alignment wrapText="1"/>
    </xf>
    <xf numFmtId="3" fontId="14" fillId="7" borderId="0" xfId="0" applyNumberFormat="1" applyFont="1" applyFill="1" applyBorder="1" applyAlignment="1">
      <alignment horizontal="center"/>
    </xf>
    <xf numFmtId="49" fontId="22" fillId="8" borderId="0" xfId="0" applyNumberFormat="1" applyFont="1" applyFill="1" applyBorder="1" applyAlignment="1">
      <alignment wrapText="1"/>
    </xf>
    <xf numFmtId="0" fontId="0" fillId="8" borderId="0" xfId="0" applyFont="1" applyFill="1" applyBorder="1" applyAlignment="1">
      <alignment horizontal="center"/>
    </xf>
    <xf numFmtId="0" fontId="0" fillId="8" borderId="0" xfId="0" applyFont="1" applyFill="1" applyBorder="1" applyAlignment="1"/>
    <xf numFmtId="3" fontId="14" fillId="8" borderId="0" xfId="0" applyNumberFormat="1" applyFont="1" applyFill="1" applyBorder="1" applyAlignment="1">
      <alignment horizontal="center"/>
    </xf>
    <xf numFmtId="3" fontId="18" fillId="0" borderId="0" xfId="0" applyNumberFormat="1" applyFont="1" applyBorder="1" applyAlignment="1">
      <alignment horizontal="left"/>
    </xf>
    <xf numFmtId="0" fontId="14" fillId="0" borderId="2" xfId="0" applyFont="1" applyBorder="1"/>
    <xf numFmtId="0" fontId="18" fillId="2" borderId="0" xfId="0" applyFont="1" applyFill="1" applyBorder="1" applyAlignment="1">
      <alignment horizontal="center"/>
    </xf>
    <xf numFmtId="0" fontId="18" fillId="3" borderId="0" xfId="0" applyFont="1" applyFill="1" applyBorder="1" applyAlignment="1">
      <alignment horizontal="center"/>
    </xf>
    <xf numFmtId="0" fontId="18" fillId="5" borderId="0" xfId="0" applyFont="1" applyFill="1" applyBorder="1" applyAlignment="1">
      <alignment horizontal="center"/>
    </xf>
    <xf numFmtId="0" fontId="18" fillId="6" borderId="0" xfId="0" applyFont="1" applyFill="1" applyBorder="1" applyAlignment="1">
      <alignment horizontal="center"/>
    </xf>
    <xf numFmtId="4" fontId="18" fillId="0" borderId="0" xfId="0" applyNumberFormat="1" applyFont="1" applyFill="1" applyBorder="1" applyAlignment="1">
      <alignment horizontal="center"/>
    </xf>
    <xf numFmtId="0" fontId="18" fillId="4" borderId="0" xfId="0" applyFont="1" applyFill="1" applyBorder="1" applyAlignment="1">
      <alignment horizontal="center"/>
    </xf>
    <xf numFmtId="0" fontId="18" fillId="7" borderId="0" xfId="0" applyFont="1" applyFill="1" applyBorder="1" applyAlignment="1">
      <alignment horizontal="center"/>
    </xf>
    <xf numFmtId="0" fontId="18" fillId="8" borderId="0" xfId="0" applyFont="1" applyFill="1" applyBorder="1" applyAlignment="1">
      <alignment horizontal="center"/>
    </xf>
    <xf numFmtId="0" fontId="13" fillId="3" borderId="0" xfId="0" applyFont="1" applyFill="1" applyBorder="1" applyAlignment="1">
      <alignment horizontal="left"/>
    </xf>
    <xf numFmtId="0" fontId="14" fillId="0" borderId="0" xfId="0" applyFont="1" applyBorder="1" applyAlignment="1">
      <alignment horizontal="center"/>
    </xf>
    <xf numFmtId="4" fontId="18" fillId="0" borderId="0" xfId="0" applyNumberFormat="1" applyFont="1" applyBorder="1" applyAlignment="1">
      <alignment horizontal="center"/>
    </xf>
    <xf numFmtId="3" fontId="18" fillId="2" borderId="0" xfId="0" applyNumberFormat="1" applyFont="1" applyFill="1" applyBorder="1" applyAlignment="1">
      <alignment horizontal="center"/>
    </xf>
    <xf numFmtId="49" fontId="18" fillId="0" borderId="0" xfId="0" quotePrefix="1" applyNumberFormat="1" applyFont="1" applyBorder="1" applyAlignment="1">
      <alignment horizontal="center"/>
    </xf>
    <xf numFmtId="3" fontId="18" fillId="3" borderId="0" xfId="0" applyNumberFormat="1" applyFont="1" applyFill="1" applyBorder="1" applyAlignment="1">
      <alignment horizontal="center"/>
    </xf>
    <xf numFmtId="3" fontId="18" fillId="5" borderId="0" xfId="0" applyNumberFormat="1" applyFont="1" applyFill="1" applyBorder="1" applyAlignment="1">
      <alignment horizontal="center"/>
    </xf>
    <xf numFmtId="3" fontId="18" fillId="6" borderId="0" xfId="0" applyNumberFormat="1" applyFont="1" applyFill="1" applyBorder="1" applyAlignment="1">
      <alignment horizontal="center"/>
    </xf>
    <xf numFmtId="3" fontId="18" fillId="4" borderId="0" xfId="0" applyNumberFormat="1" applyFont="1" applyFill="1" applyBorder="1" applyAlignment="1">
      <alignment horizontal="center"/>
    </xf>
    <xf numFmtId="3" fontId="18" fillId="7" borderId="0" xfId="0" applyNumberFormat="1" applyFont="1" applyFill="1" applyBorder="1" applyAlignment="1">
      <alignment horizontal="center"/>
    </xf>
    <xf numFmtId="3" fontId="18" fillId="8" borderId="0" xfId="0" applyNumberFormat="1" applyFont="1" applyFill="1" applyBorder="1" applyAlignment="1">
      <alignment horizontal="center"/>
    </xf>
    <xf numFmtId="3" fontId="20" fillId="0" borderId="0" xfId="0" applyNumberFormat="1" applyFont="1" applyBorder="1" applyAlignment="1">
      <alignment horizontal="center" vertical="top" wrapText="1"/>
    </xf>
    <xf numFmtId="164" fontId="18" fillId="0" borderId="0" xfId="1" applyFont="1" applyBorder="1" applyAlignment="1">
      <alignment horizontal="center"/>
    </xf>
    <xf numFmtId="49" fontId="22" fillId="10" borderId="0" xfId="0" applyNumberFormat="1" applyFont="1" applyFill="1" applyBorder="1"/>
    <xf numFmtId="0" fontId="11" fillId="10" borderId="0" xfId="0" applyFont="1" applyFill="1" applyBorder="1" applyAlignment="1"/>
    <xf numFmtId="0" fontId="10" fillId="10" borderId="0" xfId="0" applyFont="1" applyFill="1" applyBorder="1" applyAlignment="1">
      <alignment horizontal="center"/>
    </xf>
    <xf numFmtId="3" fontId="14" fillId="10" borderId="0" xfId="0" applyNumberFormat="1" applyFont="1" applyFill="1" applyBorder="1" applyAlignment="1">
      <alignment horizontal="center"/>
    </xf>
    <xf numFmtId="0" fontId="18" fillId="10" borderId="0" xfId="0" applyFont="1" applyFill="1" applyBorder="1" applyAlignment="1">
      <alignment horizontal="center"/>
    </xf>
    <xf numFmtId="3" fontId="18" fillId="10" borderId="0" xfId="0" applyNumberFormat="1" applyFont="1" applyFill="1" applyBorder="1" applyAlignment="1">
      <alignment horizontal="center"/>
    </xf>
    <xf numFmtId="9" fontId="0" fillId="0" borderId="0" xfId="2" applyFont="1" applyBorder="1"/>
    <xf numFmtId="0" fontId="9" fillId="0" borderId="0" xfId="0" applyFont="1" applyBorder="1"/>
    <xf numFmtId="3" fontId="18" fillId="9" borderId="0" xfId="0" applyNumberFormat="1" applyFont="1" applyFill="1" applyBorder="1" applyAlignment="1">
      <alignment horizontal="center"/>
    </xf>
    <xf numFmtId="0" fontId="0" fillId="0" borderId="3" xfId="0" applyBorder="1"/>
    <xf numFmtId="165" fontId="9" fillId="0" borderId="0" xfId="1" applyNumberFormat="1" applyFont="1" applyBorder="1" applyAlignment="1">
      <alignment horizontal="right"/>
    </xf>
    <xf numFmtId="165" fontId="14" fillId="0" borderId="0" xfId="1" applyNumberFormat="1" applyFont="1" applyBorder="1" applyAlignment="1">
      <alignment horizontal="right"/>
    </xf>
    <xf numFmtId="0" fontId="18" fillId="0" borderId="0" xfId="0" applyFont="1" applyBorder="1" applyAlignment="1">
      <alignment vertical="top"/>
    </xf>
    <xf numFmtId="3" fontId="18" fillId="0" borderId="0" xfId="0" applyNumberFormat="1" applyFont="1" applyBorder="1" applyAlignment="1">
      <alignment horizontal="center" vertical="top"/>
    </xf>
    <xf numFmtId="0" fontId="0" fillId="11" borderId="0" xfId="0" applyFill="1" applyBorder="1"/>
    <xf numFmtId="49" fontId="24" fillId="11" borderId="0" xfId="0" applyNumberFormat="1" applyFont="1" applyFill="1" applyBorder="1" applyAlignment="1">
      <alignment wrapText="1"/>
    </xf>
    <xf numFmtId="0" fontId="0" fillId="11" borderId="0" xfId="0" applyFont="1" applyFill="1" applyBorder="1" applyAlignment="1">
      <alignment horizontal="left"/>
    </xf>
    <xf numFmtId="0" fontId="10" fillId="11" borderId="0" xfId="0" applyFont="1" applyFill="1" applyBorder="1" applyAlignment="1">
      <alignment horizontal="center"/>
    </xf>
    <xf numFmtId="3" fontId="14" fillId="11" borderId="0" xfId="0" applyNumberFormat="1" applyFont="1" applyFill="1" applyBorder="1" applyAlignment="1">
      <alignment horizontal="center"/>
    </xf>
    <xf numFmtId="0" fontId="18" fillId="11" borderId="0" xfId="0" applyFont="1" applyFill="1" applyBorder="1" applyAlignment="1">
      <alignment horizontal="center"/>
    </xf>
    <xf numFmtId="3" fontId="18" fillId="11" borderId="0" xfId="0" applyNumberFormat="1" applyFont="1" applyFill="1" applyBorder="1" applyAlignment="1">
      <alignment horizontal="center"/>
    </xf>
    <xf numFmtId="49" fontId="24" fillId="12" borderId="0" xfId="0" applyNumberFormat="1" applyFont="1" applyFill="1" applyBorder="1" applyAlignment="1">
      <alignment wrapText="1"/>
    </xf>
    <xf numFmtId="0" fontId="0" fillId="12" borderId="0" xfId="0" applyFont="1" applyFill="1" applyBorder="1" applyAlignment="1">
      <alignment horizontal="left"/>
    </xf>
    <xf numFmtId="0" fontId="10" fillId="12" borderId="0" xfId="0" applyFont="1" applyFill="1" applyBorder="1" applyAlignment="1">
      <alignment horizontal="center"/>
    </xf>
    <xf numFmtId="3" fontId="14" fillId="12" borderId="0" xfId="0" applyNumberFormat="1" applyFont="1" applyFill="1" applyBorder="1" applyAlignment="1">
      <alignment horizontal="center"/>
    </xf>
    <xf numFmtId="0" fontId="14" fillId="12" borderId="0" xfId="0" applyFont="1" applyFill="1" applyBorder="1" applyAlignment="1">
      <alignment horizontal="center"/>
    </xf>
    <xf numFmtId="3" fontId="18" fillId="12" borderId="0" xfId="0" applyNumberFormat="1" applyFont="1" applyFill="1" applyBorder="1" applyAlignment="1">
      <alignment horizontal="center"/>
    </xf>
    <xf numFmtId="0" fontId="14" fillId="0" borderId="0" xfId="0" applyFont="1" applyBorder="1" applyAlignment="1">
      <alignment horizontal="left"/>
    </xf>
    <xf numFmtId="0" fontId="9" fillId="0" borderId="3" xfId="0" applyFont="1" applyBorder="1"/>
    <xf numFmtId="0" fontId="0" fillId="0" borderId="0" xfId="0" applyBorder="1" applyAlignment="1"/>
    <xf numFmtId="0" fontId="0" fillId="0" borderId="3" xfId="0" applyBorder="1" applyAlignment="1"/>
    <xf numFmtId="49" fontId="29" fillId="0" borderId="0" xfId="0" applyNumberFormat="1" applyFont="1" applyBorder="1" applyAlignment="1">
      <alignment vertical="top" wrapText="1"/>
    </xf>
    <xf numFmtId="0" fontId="29" fillId="0" borderId="0" xfId="0" applyFont="1" applyBorder="1"/>
    <xf numFmtId="49" fontId="29" fillId="0" borderId="0" xfId="0" applyNumberFormat="1" applyFont="1" applyBorder="1" applyAlignment="1">
      <alignment wrapText="1"/>
    </xf>
    <xf numFmtId="0" fontId="30" fillId="0" borderId="0" xfId="0" applyFont="1" applyBorder="1"/>
    <xf numFmtId="0" fontId="29" fillId="0" borderId="0" xfId="0" applyFont="1" applyBorder="1" applyAlignment="1"/>
    <xf numFmtId="3" fontId="29" fillId="0" borderId="0" xfId="0" applyNumberFormat="1" applyFont="1" applyBorder="1" applyAlignment="1">
      <alignment horizontal="center"/>
    </xf>
    <xf numFmtId="0" fontId="30" fillId="0" borderId="1" xfId="0" applyFont="1" applyBorder="1"/>
    <xf numFmtId="165" fontId="31" fillId="0" borderId="0" xfId="1" applyNumberFormat="1" applyFont="1" applyBorder="1" applyAlignment="1">
      <alignment horizontal="right"/>
    </xf>
    <xf numFmtId="165" fontId="9" fillId="0" borderId="0" xfId="1" applyNumberFormat="1" applyFont="1" applyBorder="1" applyAlignment="1">
      <alignment horizontal="right" vertical="top"/>
    </xf>
    <xf numFmtId="0" fontId="0" fillId="0" borderId="1" xfId="0" applyFill="1" applyBorder="1"/>
    <xf numFmtId="0" fontId="0" fillId="0" borderId="4" xfId="0" applyBorder="1"/>
    <xf numFmtId="0" fontId="9" fillId="0" borderId="0" xfId="0" applyFont="1" applyBorder="1" applyAlignment="1"/>
    <xf numFmtId="165" fontId="9" fillId="2" borderId="0" xfId="1" applyNumberFormat="1" applyFont="1" applyFill="1" applyBorder="1" applyAlignment="1">
      <alignment horizontal="right"/>
    </xf>
    <xf numFmtId="165" fontId="16" fillId="0" borderId="0" xfId="1" applyNumberFormat="1" applyFont="1" applyBorder="1" applyAlignment="1">
      <alignment horizontal="right"/>
    </xf>
    <xf numFmtId="165" fontId="18" fillId="0" borderId="0" xfId="1" applyNumberFormat="1" applyFont="1" applyBorder="1" applyAlignment="1">
      <alignment horizontal="right"/>
    </xf>
    <xf numFmtId="165" fontId="18" fillId="0" borderId="0" xfId="1" quotePrefix="1" applyNumberFormat="1" applyFont="1" applyBorder="1" applyAlignment="1">
      <alignment horizontal="right"/>
    </xf>
    <xf numFmtId="165" fontId="9" fillId="3" borderId="0" xfId="1" applyNumberFormat="1" applyFont="1" applyFill="1" applyBorder="1" applyAlignment="1">
      <alignment horizontal="right"/>
    </xf>
    <xf numFmtId="165" fontId="18" fillId="0" borderId="0" xfId="1" applyNumberFormat="1" applyFont="1" applyBorder="1" applyAlignment="1">
      <alignment horizontal="center"/>
    </xf>
    <xf numFmtId="165" fontId="14" fillId="5" borderId="0" xfId="1" applyNumberFormat="1" applyFont="1" applyFill="1" applyBorder="1" applyAlignment="1">
      <alignment horizontal="right"/>
    </xf>
    <xf numFmtId="165" fontId="0" fillId="0" borderId="0" xfId="1" applyNumberFormat="1" applyFont="1" applyAlignment="1">
      <alignment horizontal="right"/>
    </xf>
    <xf numFmtId="165" fontId="28" fillId="0" borderId="0" xfId="1" applyNumberFormat="1" applyFont="1" applyBorder="1" applyAlignment="1">
      <alignment horizontal="right"/>
    </xf>
    <xf numFmtId="165" fontId="9" fillId="0" borderId="0" xfId="1" applyNumberFormat="1" applyFont="1" applyBorder="1" applyAlignment="1">
      <alignment horizontal="right" wrapText="1"/>
    </xf>
    <xf numFmtId="165" fontId="9" fillId="0" borderId="0" xfId="1" applyNumberFormat="1" applyFont="1" applyFill="1" applyBorder="1" applyAlignment="1">
      <alignment horizontal="right"/>
    </xf>
    <xf numFmtId="165" fontId="14" fillId="11" borderId="0" xfId="1" applyNumberFormat="1" applyFont="1" applyFill="1" applyBorder="1" applyAlignment="1">
      <alignment horizontal="right"/>
    </xf>
    <xf numFmtId="165" fontId="14" fillId="0" borderId="0" xfId="1" applyNumberFormat="1" applyFont="1" applyBorder="1" applyAlignment="1">
      <alignment horizontal="right" vertical="top" wrapText="1"/>
    </xf>
    <xf numFmtId="165" fontId="17" fillId="0" borderId="0" xfId="1" applyNumberFormat="1" applyFont="1" applyBorder="1" applyAlignment="1">
      <alignment horizontal="right" wrapText="1"/>
    </xf>
    <xf numFmtId="165" fontId="14" fillId="12" borderId="0" xfId="1" applyNumberFormat="1" applyFont="1" applyFill="1" applyBorder="1" applyAlignment="1">
      <alignment horizontal="right"/>
    </xf>
    <xf numFmtId="165" fontId="14" fillId="6" borderId="0" xfId="1" applyNumberFormat="1" applyFont="1" applyFill="1" applyBorder="1" applyAlignment="1">
      <alignment horizontal="right"/>
    </xf>
    <xf numFmtId="165" fontId="14" fillId="10" borderId="0" xfId="1" applyNumberFormat="1" applyFont="1" applyFill="1" applyBorder="1" applyAlignment="1">
      <alignment horizontal="right"/>
    </xf>
    <xf numFmtId="165" fontId="14" fillId="4" borderId="0" xfId="1" applyNumberFormat="1" applyFont="1" applyFill="1" applyBorder="1" applyAlignment="1">
      <alignment horizontal="right"/>
    </xf>
    <xf numFmtId="165" fontId="18" fillId="7" borderId="0" xfId="1" applyNumberFormat="1" applyFont="1" applyFill="1" applyBorder="1" applyAlignment="1">
      <alignment horizontal="right"/>
    </xf>
    <xf numFmtId="165" fontId="18" fillId="8" borderId="0" xfId="1" applyNumberFormat="1" applyFont="1" applyFill="1" applyBorder="1" applyAlignment="1">
      <alignment horizontal="right"/>
    </xf>
    <xf numFmtId="0" fontId="14" fillId="0" borderId="0" xfId="0" applyFont="1" applyBorder="1" applyAlignment="1">
      <alignment horizontal="center" vertical="top" wrapText="1"/>
    </xf>
    <xf numFmtId="165" fontId="1" fillId="0" borderId="0" xfId="1" applyNumberFormat="1" applyFont="1" applyBorder="1" applyAlignment="1">
      <alignment horizontal="right"/>
    </xf>
    <xf numFmtId="0" fontId="0" fillId="0" borderId="1" xfId="0" applyFont="1" applyBorder="1"/>
    <xf numFmtId="164" fontId="18" fillId="0" borderId="0" xfId="1" applyFont="1" applyBorder="1" applyAlignment="1">
      <alignment horizontal="left"/>
    </xf>
    <xf numFmtId="0" fontId="8" fillId="0" borderId="0" xfId="0" applyFont="1" applyBorder="1" applyAlignment="1">
      <alignment wrapText="1"/>
    </xf>
    <xf numFmtId="0" fontId="3" fillId="0" borderId="1" xfId="0" applyFont="1" applyBorder="1"/>
    <xf numFmtId="0" fontId="8" fillId="0" borderId="1" xfId="0" applyFont="1" applyBorder="1" applyAlignment="1">
      <alignment wrapText="1"/>
    </xf>
    <xf numFmtId="0" fontId="8" fillId="0" borderId="1" xfId="0" applyFont="1" applyBorder="1" applyAlignment="1">
      <alignment horizontal="right"/>
    </xf>
    <xf numFmtId="0" fontId="1" fillId="0" borderId="1" xfId="0" applyFont="1" applyBorder="1" applyAlignment="1">
      <alignment wrapText="1"/>
    </xf>
    <xf numFmtId="0" fontId="4" fillId="0" borderId="1" xfId="0" applyFont="1" applyBorder="1" applyAlignment="1">
      <alignment horizontal="center" wrapText="1"/>
    </xf>
    <xf numFmtId="0" fontId="4" fillId="0" borderId="1" xfId="0" applyFont="1" applyBorder="1" applyAlignment="1">
      <alignment vertical="top" wrapText="1"/>
    </xf>
  </cellXfs>
  <cellStyles count="3">
    <cellStyle name="Komma" xfId="1" builtinId="3"/>
    <cellStyle name="Normal" xfId="0" builtinId="0"/>
    <cellStyle name="Prosent" xfId="2" builtinId="5"/>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667"/>
  <sheetViews>
    <sheetView showGridLines="0" tabSelected="1" zoomScaleNormal="100" workbookViewId="0">
      <selection activeCell="B55" sqref="B55"/>
    </sheetView>
  </sheetViews>
  <sheetFormatPr baseColWidth="10" defaultColWidth="11.42578125" defaultRowHeight="18.75" x14ac:dyDescent="0.3"/>
  <cols>
    <col min="1" max="1" width="5.42578125" style="37" customWidth="1"/>
    <col min="2" max="2" width="94" style="41" customWidth="1"/>
    <col min="3" max="3" width="26.85546875" style="38" hidden="1" customWidth="1"/>
    <col min="4" max="4" width="13.28515625" style="39" hidden="1" customWidth="1"/>
    <col min="5" max="5" width="15" style="40" hidden="1" customWidth="1"/>
    <col min="6" max="6" width="15.28515625" style="39" hidden="1" customWidth="1"/>
    <col min="7" max="7" width="15.28515625" style="76" hidden="1" customWidth="1"/>
    <col min="8" max="8" width="12.5703125" style="76" hidden="1" customWidth="1"/>
    <col min="9" max="9" width="14.7109375" style="76" customWidth="1"/>
    <col min="10" max="10" width="15.28515625" style="204" customWidth="1"/>
    <col min="11" max="11" width="11.42578125" style="37" hidden="1" customWidth="1"/>
    <col min="12" max="34" width="11.42578125" style="37"/>
    <col min="35" max="16384" width="11.42578125" style="3"/>
  </cols>
  <sheetData>
    <row r="2" spans="2:10" ht="20.25" customHeight="1" x14ac:dyDescent="0.4">
      <c r="B2" s="122" t="s">
        <v>318</v>
      </c>
      <c r="C2" s="57"/>
      <c r="D2" s="58" t="s">
        <v>442</v>
      </c>
      <c r="E2" s="184" t="s">
        <v>316</v>
      </c>
      <c r="F2" s="173" t="s">
        <v>320</v>
      </c>
      <c r="G2" s="184" t="s">
        <v>338</v>
      </c>
      <c r="H2" s="184" t="s">
        <v>343</v>
      </c>
      <c r="I2" s="184" t="s">
        <v>487</v>
      </c>
      <c r="J2" s="237" t="s">
        <v>567</v>
      </c>
    </row>
    <row r="3" spans="2:10" x14ac:dyDescent="0.3">
      <c r="B3" s="59"/>
    </row>
    <row r="4" spans="2:10" x14ac:dyDescent="0.3">
      <c r="B4" s="104" t="s">
        <v>0</v>
      </c>
      <c r="C4" s="73"/>
      <c r="D4" s="79"/>
      <c r="E4" s="84"/>
      <c r="F4" s="74"/>
    </row>
    <row r="5" spans="2:10" x14ac:dyDescent="0.3">
      <c r="B5" s="60" t="s">
        <v>2</v>
      </c>
      <c r="C5" s="73"/>
      <c r="D5" s="106" t="s">
        <v>3</v>
      </c>
      <c r="E5" s="106" t="s">
        <v>3</v>
      </c>
      <c r="F5" s="106" t="s">
        <v>3</v>
      </c>
      <c r="G5" s="110" t="s">
        <v>346</v>
      </c>
      <c r="H5" s="110" t="s">
        <v>344</v>
      </c>
      <c r="I5" s="76">
        <v>2990</v>
      </c>
      <c r="J5" s="204">
        <v>3040</v>
      </c>
    </row>
    <row r="6" spans="2:10" ht="15.75" customHeight="1" x14ac:dyDescent="0.3">
      <c r="B6" s="60" t="s">
        <v>345</v>
      </c>
      <c r="C6" s="73"/>
      <c r="D6" s="106" t="s">
        <v>287</v>
      </c>
      <c r="E6" s="106" t="s">
        <v>287</v>
      </c>
      <c r="F6" s="106" t="s">
        <v>287</v>
      </c>
      <c r="G6" s="110" t="s">
        <v>287</v>
      </c>
      <c r="H6" s="110" t="s">
        <v>287</v>
      </c>
      <c r="I6" s="110" t="s">
        <v>287</v>
      </c>
      <c r="J6" s="238" t="s">
        <v>287</v>
      </c>
    </row>
    <row r="7" spans="2:10" ht="15.75" customHeight="1" x14ac:dyDescent="0.3">
      <c r="B7" s="60" t="s">
        <v>535</v>
      </c>
      <c r="C7" s="73"/>
      <c r="D7" s="106"/>
      <c r="E7" s="106"/>
      <c r="F7" s="106"/>
      <c r="G7" s="110"/>
      <c r="H7" s="110"/>
      <c r="I7" s="110">
        <v>225</v>
      </c>
      <c r="J7" s="204">
        <f>I7*1.031</f>
        <v>231.97499999999999</v>
      </c>
    </row>
    <row r="8" spans="2:10" x14ac:dyDescent="0.3">
      <c r="B8" s="60" t="s">
        <v>7</v>
      </c>
      <c r="C8" s="73"/>
      <c r="D8" s="106">
        <v>125</v>
      </c>
      <c r="E8" s="76">
        <f t="shared" ref="E8:E9" si="0">D8*1.0325</f>
        <v>129.0625</v>
      </c>
      <c r="F8" s="76">
        <f>E8*1.0325</f>
        <v>133.25703124999998</v>
      </c>
      <c r="G8" s="76">
        <v>137</v>
      </c>
      <c r="H8" s="76">
        <v>150</v>
      </c>
      <c r="I8" s="76">
        <v>170</v>
      </c>
      <c r="J8" s="204">
        <f>I8*1.031</f>
        <v>175.26999999999998</v>
      </c>
    </row>
    <row r="9" spans="2:10" x14ac:dyDescent="0.3">
      <c r="B9" s="60" t="s">
        <v>8</v>
      </c>
      <c r="C9" s="73"/>
      <c r="D9" s="106">
        <v>114</v>
      </c>
      <c r="E9" s="76">
        <f t="shared" si="0"/>
        <v>117.705</v>
      </c>
      <c r="F9" s="76">
        <f>E9*1.0325</f>
        <v>121.5304125</v>
      </c>
      <c r="G9" s="76">
        <v>125</v>
      </c>
      <c r="H9" s="76">
        <v>140</v>
      </c>
      <c r="I9" s="76">
        <v>160</v>
      </c>
      <c r="J9" s="204">
        <f>I9*1.03</f>
        <v>164.8</v>
      </c>
    </row>
    <row r="10" spans="2:10" x14ac:dyDescent="0.3">
      <c r="B10" s="60" t="s">
        <v>129</v>
      </c>
      <c r="C10" s="73"/>
      <c r="D10" s="106" t="s">
        <v>285</v>
      </c>
      <c r="E10" s="106" t="s">
        <v>285</v>
      </c>
      <c r="F10" s="106" t="s">
        <v>285</v>
      </c>
      <c r="G10" s="110" t="s">
        <v>285</v>
      </c>
      <c r="H10" s="110" t="s">
        <v>285</v>
      </c>
      <c r="I10" s="110" t="s">
        <v>285</v>
      </c>
      <c r="J10" s="238" t="s">
        <v>285</v>
      </c>
    </row>
    <row r="11" spans="2:10" x14ac:dyDescent="0.3">
      <c r="B11" s="60" t="s">
        <v>1</v>
      </c>
      <c r="C11" s="73"/>
      <c r="D11" s="74" t="s">
        <v>286</v>
      </c>
      <c r="E11" s="74" t="s">
        <v>286</v>
      </c>
      <c r="F11" s="74" t="s">
        <v>286</v>
      </c>
      <c r="G11" s="76" t="s">
        <v>286</v>
      </c>
      <c r="H11" s="76" t="s">
        <v>286</v>
      </c>
      <c r="I11" s="76" t="s">
        <v>286</v>
      </c>
      <c r="J11" s="239" t="s">
        <v>286</v>
      </c>
    </row>
    <row r="12" spans="2:10" x14ac:dyDescent="0.3">
      <c r="B12" s="60" t="s">
        <v>352</v>
      </c>
      <c r="C12" s="73"/>
      <c r="D12" s="74"/>
      <c r="E12" s="76"/>
      <c r="F12" s="74"/>
      <c r="I12" s="110"/>
    </row>
    <row r="13" spans="2:10" x14ac:dyDescent="0.3">
      <c r="B13" s="60"/>
      <c r="C13" s="73"/>
      <c r="D13" s="74"/>
      <c r="E13" s="76"/>
      <c r="F13" s="74"/>
    </row>
    <row r="14" spans="2:10" x14ac:dyDescent="0.3">
      <c r="B14" s="123" t="s">
        <v>106</v>
      </c>
      <c r="C14" s="105"/>
      <c r="D14" s="79"/>
      <c r="E14" s="84"/>
      <c r="F14" s="76"/>
    </row>
    <row r="15" spans="2:10" x14ac:dyDescent="0.3">
      <c r="B15" s="77" t="s">
        <v>107</v>
      </c>
      <c r="C15" s="78"/>
      <c r="D15" s="79"/>
      <c r="E15" s="76"/>
      <c r="F15" s="124"/>
    </row>
    <row r="16" spans="2:10" x14ac:dyDescent="0.3">
      <c r="B16" s="60" t="s">
        <v>108</v>
      </c>
      <c r="C16" s="73"/>
      <c r="D16" s="74">
        <v>919</v>
      </c>
      <c r="E16" s="76">
        <f t="shared" ref="E16:E17" si="1">D16*1.0325</f>
        <v>948.86749999999995</v>
      </c>
      <c r="F16" s="124">
        <f>E16*1.033</f>
        <v>980.18012749999991</v>
      </c>
      <c r="G16" s="76">
        <f>F16*1.03</f>
        <v>1009.5855313249999</v>
      </c>
      <c r="H16" s="76">
        <f>G16*1.033</f>
        <v>1042.9018538587247</v>
      </c>
      <c r="I16" s="76">
        <v>1658</v>
      </c>
      <c r="J16" s="204">
        <f>I16*1.031</f>
        <v>1709.3979999999999</v>
      </c>
    </row>
    <row r="17" spans="2:10" x14ac:dyDescent="0.3">
      <c r="B17" s="60" t="s">
        <v>109</v>
      </c>
      <c r="C17" s="73"/>
      <c r="D17" s="74">
        <v>1167</v>
      </c>
      <c r="E17" s="76">
        <f t="shared" si="1"/>
        <v>1204.9275</v>
      </c>
      <c r="F17" s="124">
        <f>E17*1.033</f>
        <v>1244.6901074999998</v>
      </c>
      <c r="G17" s="76">
        <f>F17*1.03</f>
        <v>1282.0308107249998</v>
      </c>
      <c r="H17" s="76">
        <f>G17*1.033</f>
        <v>1324.3378274789247</v>
      </c>
      <c r="I17" s="76">
        <v>2112</v>
      </c>
      <c r="J17" s="204">
        <f t="shared" ref="J17:J24" si="2">I17*1.03</f>
        <v>2175.36</v>
      </c>
    </row>
    <row r="18" spans="2:10" x14ac:dyDescent="0.3">
      <c r="B18" s="65"/>
      <c r="C18" s="125"/>
      <c r="D18" s="126"/>
      <c r="E18" s="76"/>
      <c r="F18" s="124"/>
    </row>
    <row r="19" spans="2:10" x14ac:dyDescent="0.3">
      <c r="B19" s="61" t="s">
        <v>110</v>
      </c>
      <c r="C19" s="125"/>
      <c r="D19" s="126"/>
      <c r="E19" s="76"/>
      <c r="F19" s="124"/>
    </row>
    <row r="20" spans="2:10" x14ac:dyDescent="0.3">
      <c r="B20" s="60" t="s">
        <v>111</v>
      </c>
      <c r="C20" s="73"/>
      <c r="D20" s="74">
        <v>82</v>
      </c>
      <c r="E20" s="76">
        <f t="shared" ref="E20:E24" si="3">D20*1.0325</f>
        <v>84.664999999999992</v>
      </c>
      <c r="F20" s="124">
        <f>E20*1.033</f>
        <v>87.458944999999986</v>
      </c>
      <c r="G20" s="76">
        <f t="shared" ref="G20:G21" si="4">F20*1.03</f>
        <v>90.082713349999992</v>
      </c>
      <c r="H20" s="76">
        <f t="shared" ref="H20:H21" si="5">G20*1.033</f>
        <v>93.055442890549983</v>
      </c>
      <c r="I20" s="76">
        <v>155</v>
      </c>
      <c r="J20" s="204">
        <f t="shared" si="2"/>
        <v>159.65</v>
      </c>
    </row>
    <row r="21" spans="2:10" x14ac:dyDescent="0.3">
      <c r="B21" s="60" t="s">
        <v>112</v>
      </c>
      <c r="C21" s="73"/>
      <c r="D21" s="74">
        <v>152</v>
      </c>
      <c r="E21" s="76">
        <f t="shared" si="3"/>
        <v>156.94</v>
      </c>
      <c r="F21" s="124">
        <f>E21*1.033</f>
        <v>162.11901999999998</v>
      </c>
      <c r="G21" s="76">
        <f t="shared" si="4"/>
        <v>166.98259059999998</v>
      </c>
      <c r="H21" s="76">
        <f t="shared" si="5"/>
        <v>172.49301608979997</v>
      </c>
      <c r="I21" s="76">
        <v>278</v>
      </c>
      <c r="J21" s="204">
        <f t="shared" si="2"/>
        <v>286.34000000000003</v>
      </c>
    </row>
    <row r="22" spans="2:10" x14ac:dyDescent="0.3">
      <c r="B22" s="113"/>
      <c r="C22" s="85"/>
      <c r="D22" s="74"/>
      <c r="E22" s="76"/>
      <c r="F22" s="74"/>
    </row>
    <row r="23" spans="2:10" x14ac:dyDescent="0.3">
      <c r="B23" s="60" t="s">
        <v>113</v>
      </c>
      <c r="C23" s="73"/>
      <c r="D23" s="74">
        <v>114</v>
      </c>
      <c r="E23" s="76">
        <f t="shared" si="3"/>
        <v>117.705</v>
      </c>
      <c r="F23" s="124">
        <f>E23*1.033</f>
        <v>121.58926499999998</v>
      </c>
      <c r="G23" s="76">
        <f t="shared" ref="G23:G24" si="6">F23*1.03</f>
        <v>125.23694294999999</v>
      </c>
      <c r="H23" s="76">
        <f t="shared" ref="H23:H24" si="7">G23*1.033</f>
        <v>129.36976206734997</v>
      </c>
      <c r="I23" s="76">
        <v>216</v>
      </c>
      <c r="J23" s="204">
        <f t="shared" si="2"/>
        <v>222.48000000000002</v>
      </c>
    </row>
    <row r="24" spans="2:10" x14ac:dyDescent="0.3">
      <c r="B24" s="60" t="s">
        <v>114</v>
      </c>
      <c r="C24" s="73"/>
      <c r="D24" s="74">
        <v>195</v>
      </c>
      <c r="E24" s="76">
        <f t="shared" si="3"/>
        <v>201.33750000000001</v>
      </c>
      <c r="F24" s="124">
        <f>E24*1.033</f>
        <v>207.98163749999998</v>
      </c>
      <c r="G24" s="76">
        <f t="shared" si="6"/>
        <v>214.22108662499997</v>
      </c>
      <c r="H24" s="76">
        <f t="shared" si="7"/>
        <v>221.29038248362494</v>
      </c>
      <c r="I24" s="76">
        <v>350</v>
      </c>
      <c r="J24" s="204">
        <f t="shared" si="2"/>
        <v>360.5</v>
      </c>
    </row>
    <row r="25" spans="2:10" x14ac:dyDescent="0.3">
      <c r="B25" s="65" t="s">
        <v>310</v>
      </c>
      <c r="C25" s="73"/>
      <c r="D25" s="74"/>
      <c r="E25" s="76"/>
      <c r="F25" s="74"/>
    </row>
    <row r="26" spans="2:10" x14ac:dyDescent="0.3">
      <c r="B26" s="65" t="s">
        <v>8</v>
      </c>
      <c r="C26" s="73"/>
      <c r="D26" s="74"/>
      <c r="E26" s="76"/>
      <c r="F26" s="74"/>
      <c r="I26" s="76">
        <v>206</v>
      </c>
      <c r="J26" s="204">
        <f t="shared" ref="J26" si="8">I26*1.03</f>
        <v>212.18</v>
      </c>
    </row>
    <row r="27" spans="2:10" x14ac:dyDescent="0.3">
      <c r="B27" s="60"/>
      <c r="C27" s="73"/>
      <c r="D27" s="74"/>
      <c r="E27" s="76"/>
      <c r="F27" s="74"/>
    </row>
    <row r="28" spans="2:10" x14ac:dyDescent="0.3">
      <c r="B28" s="104" t="s">
        <v>115</v>
      </c>
      <c r="C28" s="73"/>
      <c r="D28" s="79"/>
      <c r="E28" s="84"/>
      <c r="F28" s="74"/>
    </row>
    <row r="29" spans="2:10" x14ac:dyDescent="0.3">
      <c r="B29" s="59"/>
      <c r="C29" s="73"/>
      <c r="D29" s="79"/>
      <c r="E29" s="84"/>
      <c r="F29" s="74"/>
    </row>
    <row r="30" spans="2:10" x14ac:dyDescent="0.3">
      <c r="B30" s="61" t="s">
        <v>116</v>
      </c>
      <c r="C30" s="73"/>
      <c r="D30" s="74"/>
      <c r="E30" s="76"/>
      <c r="F30" s="74"/>
    </row>
    <row r="31" spans="2:10" x14ac:dyDescent="0.3">
      <c r="B31" s="60" t="s">
        <v>311</v>
      </c>
      <c r="C31" s="73"/>
      <c r="D31" s="76">
        <v>1156</v>
      </c>
      <c r="E31" s="76">
        <f>D31*1.05</f>
        <v>1213.8</v>
      </c>
      <c r="F31" s="76">
        <f>E31*1.033</f>
        <v>1253.8553999999999</v>
      </c>
      <c r="G31" s="76">
        <f t="shared" ref="G31:G34" si="9">F31*1.03</f>
        <v>1291.4710619999998</v>
      </c>
      <c r="H31" s="76">
        <f t="shared" ref="H31:H34" si="10">G31*1.033</f>
        <v>1334.0896070459996</v>
      </c>
      <c r="I31" s="76">
        <v>1607</v>
      </c>
      <c r="J31" s="204">
        <f t="shared" ref="J31:J33" si="11">I31*1.03</f>
        <v>1655.21</v>
      </c>
    </row>
    <row r="32" spans="2:10" x14ac:dyDescent="0.3">
      <c r="B32" s="60" t="s">
        <v>312</v>
      </c>
      <c r="C32" s="73"/>
      <c r="D32" s="76">
        <v>1904</v>
      </c>
      <c r="E32" s="76">
        <f>D32*1.05</f>
        <v>1999.2</v>
      </c>
      <c r="F32" s="76">
        <f>E32*1.033</f>
        <v>2065.1736000000001</v>
      </c>
      <c r="G32" s="76">
        <f t="shared" si="9"/>
        <v>2127.1288079999999</v>
      </c>
      <c r="H32" s="76">
        <f t="shared" si="10"/>
        <v>2197.3240586639999</v>
      </c>
      <c r="I32" s="76">
        <v>2647</v>
      </c>
      <c r="J32" s="204">
        <f t="shared" si="11"/>
        <v>2726.41</v>
      </c>
    </row>
    <row r="33" spans="2:14" x14ac:dyDescent="0.3">
      <c r="B33" s="60" t="s">
        <v>313</v>
      </c>
      <c r="C33" s="73"/>
      <c r="D33" s="76">
        <v>310</v>
      </c>
      <c r="E33" s="76">
        <f t="shared" ref="E33:E34" si="12">D33*1.05</f>
        <v>325.5</v>
      </c>
      <c r="F33" s="76">
        <f>E33*1.033</f>
        <v>336.24149999999997</v>
      </c>
      <c r="G33" s="76">
        <f t="shared" si="9"/>
        <v>346.32874499999997</v>
      </c>
      <c r="H33" s="76">
        <f t="shared" si="10"/>
        <v>357.75759358499994</v>
      </c>
      <c r="I33" s="76">
        <v>433</v>
      </c>
      <c r="J33" s="204">
        <f t="shared" si="11"/>
        <v>445.99</v>
      </c>
    </row>
    <row r="34" spans="2:14" x14ac:dyDescent="0.3">
      <c r="B34" s="60" t="s">
        <v>314</v>
      </c>
      <c r="C34" s="73"/>
      <c r="D34" s="76">
        <v>15683</v>
      </c>
      <c r="E34" s="76">
        <f t="shared" si="12"/>
        <v>16467.150000000001</v>
      </c>
      <c r="F34" s="76">
        <f>E34*1.033</f>
        <v>17010.56595</v>
      </c>
      <c r="G34" s="76">
        <f t="shared" si="9"/>
        <v>17520.882928499999</v>
      </c>
      <c r="H34" s="76">
        <f t="shared" si="10"/>
        <v>18099.072065140499</v>
      </c>
      <c r="I34" s="76">
        <v>40000</v>
      </c>
      <c r="J34" s="204">
        <v>40000</v>
      </c>
    </row>
    <row r="35" spans="2:14" x14ac:dyDescent="0.3">
      <c r="B35" s="60" t="s">
        <v>315</v>
      </c>
      <c r="C35" s="73"/>
      <c r="D35" s="127">
        <v>0.5</v>
      </c>
      <c r="E35" s="127">
        <v>0.5</v>
      </c>
      <c r="F35" s="127">
        <v>0.5</v>
      </c>
      <c r="G35" s="185" t="s">
        <v>339</v>
      </c>
      <c r="H35" s="185" t="s">
        <v>339</v>
      </c>
      <c r="I35" s="185" t="s">
        <v>339</v>
      </c>
      <c r="J35" s="240" t="s">
        <v>339</v>
      </c>
    </row>
    <row r="36" spans="2:14" x14ac:dyDescent="0.3">
      <c r="B36" s="60" t="s">
        <v>488</v>
      </c>
      <c r="C36" s="73"/>
      <c r="D36" s="127"/>
      <c r="E36" s="127"/>
      <c r="F36" s="127"/>
      <c r="I36" s="76">
        <v>500</v>
      </c>
      <c r="J36" s="204">
        <v>500</v>
      </c>
    </row>
    <row r="37" spans="2:14" x14ac:dyDescent="0.3">
      <c r="B37" s="60" t="s">
        <v>489</v>
      </c>
      <c r="C37" s="73"/>
      <c r="D37" s="127"/>
      <c r="E37" s="127"/>
      <c r="F37" s="127"/>
      <c r="I37" s="76">
        <v>1000</v>
      </c>
      <c r="J37" s="204">
        <v>1000</v>
      </c>
    </row>
    <row r="38" spans="2:14" x14ac:dyDescent="0.3">
      <c r="B38" s="60" t="s">
        <v>490</v>
      </c>
      <c r="C38" s="73"/>
      <c r="D38" s="127"/>
      <c r="E38" s="127"/>
      <c r="F38" s="127"/>
      <c r="I38" s="76">
        <v>500</v>
      </c>
      <c r="J38" s="204">
        <v>500</v>
      </c>
    </row>
    <row r="39" spans="2:14" x14ac:dyDescent="0.3">
      <c r="B39" s="60"/>
      <c r="C39" s="73"/>
      <c r="D39" s="127"/>
      <c r="E39" s="127"/>
      <c r="F39" s="127"/>
    </row>
    <row r="40" spans="2:14" x14ac:dyDescent="0.3">
      <c r="B40" s="104" t="s">
        <v>317</v>
      </c>
      <c r="C40" s="73"/>
      <c r="D40" s="74"/>
      <c r="E40" s="76"/>
      <c r="F40" s="74"/>
    </row>
    <row r="41" spans="2:14" x14ac:dyDescent="0.3">
      <c r="B41" s="60" t="s">
        <v>563</v>
      </c>
      <c r="C41" s="73"/>
      <c r="D41" s="74">
        <v>40</v>
      </c>
      <c r="E41" s="76">
        <v>40</v>
      </c>
      <c r="F41" s="74">
        <v>45</v>
      </c>
      <c r="G41" s="76">
        <v>45</v>
      </c>
      <c r="H41" s="76">
        <v>50</v>
      </c>
      <c r="I41" s="76">
        <v>100</v>
      </c>
      <c r="J41" s="204">
        <v>100</v>
      </c>
    </row>
    <row r="42" spans="2:14" x14ac:dyDescent="0.3">
      <c r="B42" s="60" t="s">
        <v>564</v>
      </c>
      <c r="C42" s="73"/>
      <c r="D42" s="74">
        <v>500</v>
      </c>
      <c r="E42" s="76">
        <v>500</v>
      </c>
      <c r="F42" s="74">
        <v>550</v>
      </c>
      <c r="G42" s="76">
        <v>560</v>
      </c>
      <c r="H42" s="76">
        <v>580</v>
      </c>
      <c r="I42" s="76">
        <v>630</v>
      </c>
      <c r="J42" s="204">
        <v>650</v>
      </c>
    </row>
    <row r="43" spans="2:14" x14ac:dyDescent="0.3">
      <c r="B43" s="60" t="s">
        <v>565</v>
      </c>
      <c r="C43" s="73"/>
      <c r="D43" s="74">
        <v>20</v>
      </c>
      <c r="E43" s="76">
        <v>20</v>
      </c>
      <c r="F43" s="74">
        <v>25</v>
      </c>
      <c r="G43" s="76">
        <v>25</v>
      </c>
      <c r="H43" s="76">
        <v>25</v>
      </c>
      <c r="I43" s="76">
        <v>50</v>
      </c>
      <c r="J43" s="204">
        <v>50</v>
      </c>
    </row>
    <row r="44" spans="2:14" x14ac:dyDescent="0.3">
      <c r="B44" s="60" t="s">
        <v>566</v>
      </c>
      <c r="C44" s="73"/>
      <c r="D44" s="74">
        <v>200</v>
      </c>
      <c r="E44" s="76">
        <v>200</v>
      </c>
      <c r="F44" s="74">
        <v>225</v>
      </c>
      <c r="G44" s="76">
        <v>230</v>
      </c>
      <c r="H44" s="76">
        <v>240</v>
      </c>
      <c r="I44" s="76">
        <v>365</v>
      </c>
      <c r="J44" s="204">
        <v>390</v>
      </c>
    </row>
    <row r="45" spans="2:14" x14ac:dyDescent="0.3">
      <c r="B45" s="104" t="s">
        <v>258</v>
      </c>
      <c r="C45" s="74"/>
      <c r="D45" s="79"/>
      <c r="E45" s="75"/>
      <c r="F45" s="75"/>
      <c r="K45" s="76"/>
      <c r="L45" s="76"/>
      <c r="M45" s="204"/>
      <c r="N45" s="200"/>
    </row>
    <row r="46" spans="2:14" x14ac:dyDescent="0.3">
      <c r="B46" s="65" t="s">
        <v>259</v>
      </c>
      <c r="C46" s="74"/>
      <c r="D46" s="74">
        <v>2000</v>
      </c>
      <c r="E46" s="76">
        <v>2070</v>
      </c>
      <c r="F46" s="76">
        <v>2140</v>
      </c>
      <c r="G46" s="76">
        <v>2200</v>
      </c>
      <c r="H46" s="76">
        <f t="shared" ref="H46:H47" si="13">G46*1.033</f>
        <v>2272.6</v>
      </c>
      <c r="I46" s="76">
        <v>2580</v>
      </c>
      <c r="J46" s="204">
        <f t="shared" ref="J46:J57" si="14">ROUND(I46*1.03,-1)</f>
        <v>2660</v>
      </c>
      <c r="K46" s="76"/>
      <c r="L46" s="76"/>
      <c r="M46" s="204"/>
      <c r="N46" s="200"/>
    </row>
    <row r="47" spans="2:14" x14ac:dyDescent="0.3">
      <c r="B47" s="65" t="s">
        <v>260</v>
      </c>
      <c r="C47" s="74"/>
      <c r="D47" s="74">
        <v>1200</v>
      </c>
      <c r="E47" s="76">
        <v>1240</v>
      </c>
      <c r="F47" s="76">
        <v>1280</v>
      </c>
      <c r="G47" s="76">
        <v>1320</v>
      </c>
      <c r="H47" s="76">
        <f t="shared" si="13"/>
        <v>1363.56</v>
      </c>
      <c r="I47" s="76">
        <v>1550</v>
      </c>
      <c r="J47" s="204">
        <f t="shared" si="14"/>
        <v>1600</v>
      </c>
      <c r="K47" s="76"/>
      <c r="L47" s="76"/>
      <c r="M47" s="204"/>
      <c r="N47" s="200"/>
    </row>
    <row r="48" spans="2:14" x14ac:dyDescent="0.3">
      <c r="B48" s="65" t="s">
        <v>261</v>
      </c>
      <c r="C48" s="74"/>
      <c r="D48" s="74">
        <v>1200</v>
      </c>
      <c r="E48" s="76">
        <v>1240</v>
      </c>
      <c r="F48" s="76">
        <v>1280</v>
      </c>
      <c r="G48" s="76">
        <v>1320</v>
      </c>
      <c r="H48" s="76">
        <f t="shared" ref="H48:H49" si="15">G48*1.033</f>
        <v>1363.56</v>
      </c>
      <c r="I48" s="76">
        <v>1550</v>
      </c>
      <c r="J48" s="204">
        <f t="shared" si="14"/>
        <v>1600</v>
      </c>
      <c r="K48" s="76"/>
      <c r="L48" s="76"/>
      <c r="M48" s="204"/>
      <c r="N48" s="200"/>
    </row>
    <row r="49" spans="2:14" x14ac:dyDescent="0.3">
      <c r="B49" s="65" t="s">
        <v>262</v>
      </c>
      <c r="C49" s="74"/>
      <c r="D49" s="74">
        <v>700</v>
      </c>
      <c r="E49" s="76">
        <v>720</v>
      </c>
      <c r="F49" s="76">
        <v>745</v>
      </c>
      <c r="G49" s="76">
        <v>765</v>
      </c>
      <c r="H49" s="76">
        <f t="shared" si="15"/>
        <v>790.24499999999989</v>
      </c>
      <c r="I49" s="76">
        <v>930</v>
      </c>
      <c r="J49" s="204">
        <f t="shared" si="14"/>
        <v>960</v>
      </c>
      <c r="K49" s="76"/>
      <c r="L49" s="76"/>
      <c r="M49" s="204"/>
      <c r="N49" s="200"/>
    </row>
    <row r="50" spans="2:14" x14ac:dyDescent="0.3">
      <c r="B50" s="65" t="s">
        <v>263</v>
      </c>
      <c r="C50" s="74"/>
      <c r="D50" s="74">
        <v>300</v>
      </c>
      <c r="E50" s="76">
        <f t="shared" ref="E50" si="16">D50*1.0325</f>
        <v>309.75</v>
      </c>
      <c r="F50" s="76">
        <f>E50*1.033</f>
        <v>319.97174999999999</v>
      </c>
      <c r="G50" s="76">
        <f t="shared" ref="G50" si="17">F50*1.03</f>
        <v>329.57090249999999</v>
      </c>
      <c r="H50" s="76">
        <f t="shared" ref="H50:H51" si="18">G50*1.033</f>
        <v>340.44674228249994</v>
      </c>
      <c r="I50" s="76">
        <v>380</v>
      </c>
      <c r="J50" s="204">
        <f t="shared" si="14"/>
        <v>390</v>
      </c>
      <c r="K50" s="76"/>
      <c r="L50" s="76"/>
      <c r="M50" s="204"/>
      <c r="N50" s="200"/>
    </row>
    <row r="51" spans="2:14" x14ac:dyDescent="0.3">
      <c r="B51" s="65" t="s">
        <v>264</v>
      </c>
      <c r="C51" s="74"/>
      <c r="D51" s="74">
        <v>175</v>
      </c>
      <c r="E51" s="76">
        <v>180</v>
      </c>
      <c r="F51" s="76">
        <v>185</v>
      </c>
      <c r="G51" s="76">
        <v>190</v>
      </c>
      <c r="H51" s="76">
        <f t="shared" si="18"/>
        <v>196.26999999999998</v>
      </c>
      <c r="I51" s="76">
        <v>230</v>
      </c>
      <c r="J51" s="204">
        <f t="shared" si="14"/>
        <v>240</v>
      </c>
      <c r="K51" s="76"/>
      <c r="L51" s="76"/>
      <c r="M51" s="204"/>
      <c r="N51" s="200"/>
    </row>
    <row r="52" spans="2:14" x14ac:dyDescent="0.3">
      <c r="B52" s="65" t="s">
        <v>265</v>
      </c>
      <c r="C52" s="74"/>
      <c r="D52" s="74">
        <v>500</v>
      </c>
      <c r="E52" s="76">
        <v>520</v>
      </c>
      <c r="F52" s="76">
        <v>535</v>
      </c>
      <c r="G52" s="76">
        <v>550</v>
      </c>
      <c r="H52" s="76">
        <f t="shared" ref="H52:H53" si="19">G52*1.033</f>
        <v>568.15</v>
      </c>
      <c r="I52" s="76">
        <v>630</v>
      </c>
      <c r="J52" s="204">
        <f t="shared" si="14"/>
        <v>650</v>
      </c>
      <c r="K52" s="76"/>
      <c r="L52" s="76"/>
      <c r="M52" s="204"/>
      <c r="N52" s="200"/>
    </row>
    <row r="53" spans="2:14" x14ac:dyDescent="0.3">
      <c r="B53" s="65" t="s">
        <v>266</v>
      </c>
      <c r="C53" s="74"/>
      <c r="D53" s="74">
        <v>300</v>
      </c>
      <c r="E53" s="76">
        <f t="shared" ref="E53" si="20">D53*1.0325</f>
        <v>309.75</v>
      </c>
      <c r="F53" s="76">
        <f>E53*1.033</f>
        <v>319.97174999999999</v>
      </c>
      <c r="G53" s="76">
        <f t="shared" ref="G53" si="21">F53*1.03</f>
        <v>329.57090249999999</v>
      </c>
      <c r="H53" s="76">
        <f t="shared" si="19"/>
        <v>340.44674228249994</v>
      </c>
      <c r="I53" s="76">
        <v>380</v>
      </c>
      <c r="J53" s="204">
        <f t="shared" si="14"/>
        <v>390</v>
      </c>
      <c r="K53" s="76"/>
      <c r="L53" s="76"/>
      <c r="M53" s="204"/>
      <c r="N53" s="200"/>
    </row>
    <row r="54" spans="2:14" x14ac:dyDescent="0.3">
      <c r="B54" s="65" t="s">
        <v>267</v>
      </c>
      <c r="C54" s="74"/>
      <c r="D54" s="74">
        <v>50</v>
      </c>
      <c r="E54" s="76">
        <v>55</v>
      </c>
      <c r="F54" s="76">
        <v>60</v>
      </c>
      <c r="G54" s="76">
        <v>65</v>
      </c>
      <c r="H54" s="76">
        <v>70</v>
      </c>
      <c r="I54" s="76">
        <v>80</v>
      </c>
      <c r="J54" s="204">
        <v>100</v>
      </c>
      <c r="K54" s="76"/>
      <c r="L54" s="76"/>
      <c r="M54" s="204"/>
      <c r="N54" s="200"/>
    </row>
    <row r="55" spans="2:14" x14ac:dyDescent="0.3">
      <c r="B55" s="65" t="s">
        <v>270</v>
      </c>
      <c r="C55" s="74"/>
      <c r="D55" s="74">
        <v>30</v>
      </c>
      <c r="E55" s="76">
        <v>30</v>
      </c>
      <c r="F55" s="76">
        <v>35</v>
      </c>
      <c r="G55" s="76">
        <v>35</v>
      </c>
      <c r="H55" s="76">
        <v>35</v>
      </c>
      <c r="I55" s="76">
        <v>50</v>
      </c>
      <c r="J55" s="204">
        <f t="shared" si="14"/>
        <v>50</v>
      </c>
      <c r="K55" s="76"/>
      <c r="L55" s="76"/>
      <c r="M55" s="204"/>
      <c r="N55" s="200"/>
    </row>
    <row r="56" spans="2:14" x14ac:dyDescent="0.3">
      <c r="B56" s="65" t="s">
        <v>268</v>
      </c>
      <c r="C56" s="74"/>
      <c r="D56" s="74">
        <v>200</v>
      </c>
      <c r="E56" s="76">
        <v>210</v>
      </c>
      <c r="F56" s="76">
        <v>220</v>
      </c>
      <c r="G56" s="76">
        <v>230</v>
      </c>
      <c r="H56" s="76">
        <f t="shared" ref="H56:H57" si="22">G56*1.033</f>
        <v>237.58999999999997</v>
      </c>
      <c r="I56" s="76">
        <v>260</v>
      </c>
      <c r="J56" s="204">
        <f t="shared" si="14"/>
        <v>270</v>
      </c>
      <c r="K56" s="76"/>
      <c r="L56" s="76"/>
      <c r="M56" s="204"/>
      <c r="N56" s="200"/>
    </row>
    <row r="57" spans="2:14" x14ac:dyDescent="0.3">
      <c r="B57" s="65" t="s">
        <v>269</v>
      </c>
      <c r="C57" s="74"/>
      <c r="D57" s="74">
        <v>150</v>
      </c>
      <c r="E57" s="76">
        <v>155</v>
      </c>
      <c r="F57" s="76">
        <f>E57*1.033</f>
        <v>160.11499999999998</v>
      </c>
      <c r="G57" s="76">
        <f t="shared" ref="G57" si="23">F57*1.03</f>
        <v>164.91844999999998</v>
      </c>
      <c r="H57" s="76">
        <f t="shared" si="22"/>
        <v>170.36075884999997</v>
      </c>
      <c r="I57" s="76">
        <v>190</v>
      </c>
      <c r="J57" s="204">
        <f t="shared" si="14"/>
        <v>200</v>
      </c>
      <c r="K57" s="76"/>
      <c r="L57" s="76"/>
      <c r="M57" s="204"/>
      <c r="N57" s="200"/>
    </row>
    <row r="58" spans="2:14" x14ac:dyDescent="0.3">
      <c r="B58" s="72"/>
      <c r="D58" s="49"/>
      <c r="E58" s="49"/>
      <c r="F58" s="49"/>
      <c r="K58" s="76"/>
      <c r="L58" s="76"/>
      <c r="M58" s="204"/>
      <c r="N58" s="200"/>
    </row>
    <row r="59" spans="2:14" x14ac:dyDescent="0.3">
      <c r="B59" s="72" t="s">
        <v>333</v>
      </c>
      <c r="D59" s="49"/>
      <c r="E59" s="49"/>
      <c r="F59" s="49"/>
      <c r="K59" s="76"/>
      <c r="L59" s="76"/>
      <c r="M59" s="204"/>
      <c r="N59" s="200"/>
    </row>
    <row r="60" spans="2:14" x14ac:dyDescent="0.3">
      <c r="B60" s="60" t="s">
        <v>329</v>
      </c>
      <c r="C60" s="73"/>
      <c r="D60" s="127"/>
      <c r="E60" s="76">
        <v>0</v>
      </c>
      <c r="F60" s="76">
        <v>0</v>
      </c>
      <c r="G60" s="76">
        <v>0</v>
      </c>
      <c r="H60" s="76">
        <v>0</v>
      </c>
      <c r="I60" s="76">
        <v>0</v>
      </c>
      <c r="J60" s="239">
        <v>0</v>
      </c>
      <c r="K60" s="76"/>
      <c r="L60" s="76"/>
      <c r="M60" s="204"/>
      <c r="N60" s="200"/>
    </row>
    <row r="61" spans="2:14" x14ac:dyDescent="0.3">
      <c r="B61" s="60" t="s">
        <v>330</v>
      </c>
      <c r="C61" s="73"/>
      <c r="D61" s="127"/>
      <c r="E61" s="76">
        <v>20</v>
      </c>
      <c r="F61" s="76">
        <v>25</v>
      </c>
      <c r="G61" s="76">
        <v>25</v>
      </c>
      <c r="H61" s="76">
        <v>25</v>
      </c>
      <c r="I61" s="76">
        <v>35</v>
      </c>
      <c r="J61" s="239">
        <v>40</v>
      </c>
      <c r="K61" s="76"/>
      <c r="L61" s="76"/>
      <c r="M61" s="204"/>
      <c r="N61" s="200"/>
    </row>
    <row r="62" spans="2:14" x14ac:dyDescent="0.3">
      <c r="B62" s="60" t="s">
        <v>331</v>
      </c>
      <c r="C62" s="73"/>
      <c r="D62" s="127"/>
      <c r="E62" s="171" t="s">
        <v>332</v>
      </c>
      <c r="F62" s="76" t="s">
        <v>340</v>
      </c>
      <c r="G62" s="76" t="s">
        <v>340</v>
      </c>
      <c r="H62" s="76" t="s">
        <v>340</v>
      </c>
      <c r="I62" s="76" t="s">
        <v>340</v>
      </c>
      <c r="J62" s="239" t="s">
        <v>340</v>
      </c>
      <c r="K62" s="76"/>
      <c r="L62" s="76"/>
      <c r="M62" s="204"/>
      <c r="N62" s="200"/>
    </row>
    <row r="63" spans="2:14" x14ac:dyDescent="0.3">
      <c r="B63" s="60"/>
      <c r="C63" s="73"/>
      <c r="D63" s="127"/>
      <c r="E63" s="76"/>
      <c r="F63" s="114"/>
    </row>
    <row r="64" spans="2:14" ht="26.25" x14ac:dyDescent="0.4">
      <c r="B64" s="128" t="s">
        <v>319</v>
      </c>
      <c r="C64" s="181"/>
      <c r="D64" s="181"/>
      <c r="E64" s="186" t="s">
        <v>316</v>
      </c>
      <c r="F64" s="174" t="s">
        <v>320</v>
      </c>
      <c r="G64" s="186" t="s">
        <v>338</v>
      </c>
      <c r="H64" s="186" t="s">
        <v>343</v>
      </c>
      <c r="I64" s="186" t="s">
        <v>487</v>
      </c>
      <c r="J64" s="241" t="s">
        <v>567</v>
      </c>
    </row>
    <row r="65" spans="2:10" x14ac:dyDescent="0.3">
      <c r="B65" s="60"/>
    </row>
    <row r="66" spans="2:10" ht="36.75" customHeight="1" x14ac:dyDescent="0.3">
      <c r="B66" s="72" t="s">
        <v>12</v>
      </c>
      <c r="C66" s="73"/>
      <c r="D66" s="79"/>
      <c r="E66" s="84"/>
      <c r="F66" s="74"/>
    </row>
    <row r="67" spans="2:10" x14ac:dyDescent="0.3">
      <c r="B67" s="61" t="s">
        <v>1</v>
      </c>
      <c r="C67" s="73"/>
      <c r="D67" s="74"/>
      <c r="E67" s="76"/>
      <c r="F67" s="74"/>
    </row>
    <row r="68" spans="2:10" x14ac:dyDescent="0.3">
      <c r="B68" s="60" t="s">
        <v>13</v>
      </c>
      <c r="C68" s="73"/>
      <c r="D68" s="106">
        <v>55</v>
      </c>
      <c r="E68" s="76">
        <f>D68*1.0325</f>
        <v>56.787500000000001</v>
      </c>
      <c r="F68" s="76">
        <f>E68*1.033</f>
        <v>58.6614875</v>
      </c>
      <c r="G68" s="76">
        <f t="shared" ref="G68:G71" si="24">F68*1.03</f>
        <v>60.421332124999999</v>
      </c>
      <c r="H68" s="76">
        <f t="shared" ref="H68:H71" si="25">G68*1.033</f>
        <v>62.415236085124995</v>
      </c>
      <c r="I68" s="76">
        <v>93</v>
      </c>
      <c r="J68" s="204">
        <f>I68*1.031</f>
        <v>95.882999999999996</v>
      </c>
    </row>
    <row r="69" spans="2:10" x14ac:dyDescent="0.3">
      <c r="B69" s="60" t="s">
        <v>14</v>
      </c>
      <c r="C69" s="73"/>
      <c r="D69" s="106">
        <v>17</v>
      </c>
      <c r="E69" s="76">
        <f t="shared" ref="E69:E71" si="26">D69*1.0325</f>
        <v>17.552499999999998</v>
      </c>
      <c r="F69" s="76">
        <v>19</v>
      </c>
      <c r="G69" s="76">
        <f t="shared" si="24"/>
        <v>19.57</v>
      </c>
      <c r="H69" s="76">
        <f t="shared" si="25"/>
        <v>20.215809999999998</v>
      </c>
      <c r="I69" s="76">
        <v>26</v>
      </c>
      <c r="J69" s="204">
        <f t="shared" ref="J69:J72" si="27">I69*1.031</f>
        <v>26.805999999999997</v>
      </c>
    </row>
    <row r="70" spans="2:10" x14ac:dyDescent="0.3">
      <c r="B70" s="60" t="s">
        <v>15</v>
      </c>
      <c r="C70" s="73"/>
      <c r="D70" s="106">
        <v>29</v>
      </c>
      <c r="E70" s="76">
        <f t="shared" si="26"/>
        <v>29.942499999999999</v>
      </c>
      <c r="F70" s="76">
        <f>E70*1.033</f>
        <v>30.930602499999996</v>
      </c>
      <c r="G70" s="76">
        <f t="shared" si="24"/>
        <v>31.858520574999996</v>
      </c>
      <c r="H70" s="76">
        <f t="shared" si="25"/>
        <v>32.909851753974991</v>
      </c>
      <c r="I70" s="76">
        <v>46</v>
      </c>
      <c r="J70" s="204">
        <f t="shared" si="27"/>
        <v>47.425999999999995</v>
      </c>
    </row>
    <row r="71" spans="2:10" ht="21" customHeight="1" x14ac:dyDescent="0.3">
      <c r="B71" s="60" t="s">
        <v>491</v>
      </c>
      <c r="C71" s="73"/>
      <c r="D71" s="106">
        <v>88</v>
      </c>
      <c r="E71" s="76">
        <f t="shared" si="26"/>
        <v>90.86</v>
      </c>
      <c r="F71" s="76">
        <f>E71*1.033</f>
        <v>93.858379999999997</v>
      </c>
      <c r="G71" s="76">
        <f t="shared" si="24"/>
        <v>96.674131399999993</v>
      </c>
      <c r="H71" s="76">
        <f t="shared" si="25"/>
        <v>99.864377736199984</v>
      </c>
      <c r="I71" s="76">
        <v>180</v>
      </c>
      <c r="J71" s="204">
        <f t="shared" si="27"/>
        <v>185.57999999999998</v>
      </c>
    </row>
    <row r="72" spans="2:10" ht="23.25" customHeight="1" x14ac:dyDescent="0.3">
      <c r="B72" s="65" t="s">
        <v>486</v>
      </c>
      <c r="C72" s="73"/>
      <c r="D72" s="74"/>
      <c r="E72" s="76"/>
      <c r="F72" s="76"/>
      <c r="I72" s="76">
        <v>248</v>
      </c>
      <c r="J72" s="204">
        <f t="shared" si="27"/>
        <v>255.68799999999999</v>
      </c>
    </row>
    <row r="73" spans="2:10" ht="36" customHeight="1" x14ac:dyDescent="0.3">
      <c r="B73" s="129" t="s">
        <v>215</v>
      </c>
      <c r="C73" s="73"/>
      <c r="D73" s="74"/>
      <c r="E73" s="76"/>
      <c r="F73" s="76"/>
    </row>
    <row r="74" spans="2:10" ht="16.5" customHeight="1" x14ac:dyDescent="0.3">
      <c r="B74" s="129" t="s">
        <v>216</v>
      </c>
      <c r="C74" s="73"/>
      <c r="D74" s="74"/>
      <c r="E74" s="76"/>
      <c r="F74" s="76"/>
    </row>
    <row r="75" spans="2:10" ht="73.5" customHeight="1" x14ac:dyDescent="0.3">
      <c r="B75" s="129" t="s">
        <v>217</v>
      </c>
      <c r="C75" s="73"/>
      <c r="D75" s="74"/>
      <c r="E75" s="76"/>
      <c r="F75" s="76"/>
    </row>
    <row r="76" spans="2:10" ht="54" customHeight="1" x14ac:dyDescent="0.3">
      <c r="B76" s="129" t="s">
        <v>218</v>
      </c>
      <c r="C76" s="73"/>
      <c r="D76" s="74"/>
      <c r="E76" s="76"/>
      <c r="F76" s="76"/>
    </row>
    <row r="77" spans="2:10" x14ac:dyDescent="0.3">
      <c r="B77" s="129"/>
      <c r="C77" s="73"/>
      <c r="D77" s="74"/>
      <c r="E77" s="76"/>
      <c r="F77" s="76"/>
    </row>
    <row r="78" spans="2:10" x14ac:dyDescent="0.3">
      <c r="B78" s="60" t="s">
        <v>19</v>
      </c>
      <c r="C78" s="73"/>
      <c r="D78" s="106">
        <v>125</v>
      </c>
      <c r="E78" s="76">
        <f t="shared" ref="E78:E79" si="28">D78*1.0325</f>
        <v>129.0625</v>
      </c>
      <c r="F78" s="76">
        <f>E78*1.033</f>
        <v>133.3215625</v>
      </c>
      <c r="G78" s="76">
        <f t="shared" ref="G78:G79" si="29">F78*1.03</f>
        <v>137.321209375</v>
      </c>
      <c r="H78" s="76" t="s">
        <v>347</v>
      </c>
      <c r="I78" s="76">
        <v>159</v>
      </c>
      <c r="J78" s="239" t="s">
        <v>492</v>
      </c>
    </row>
    <row r="79" spans="2:10" x14ac:dyDescent="0.3">
      <c r="B79" s="60" t="s">
        <v>20</v>
      </c>
      <c r="C79" s="73"/>
      <c r="D79" s="106">
        <v>63</v>
      </c>
      <c r="E79" s="76">
        <f t="shared" si="28"/>
        <v>65.047499999999999</v>
      </c>
      <c r="F79" s="76">
        <f>E79*1.033</f>
        <v>67.194067499999989</v>
      </c>
      <c r="G79" s="76">
        <f t="shared" si="29"/>
        <v>69.209889524999994</v>
      </c>
      <c r="H79" s="76" t="s">
        <v>348</v>
      </c>
      <c r="I79" s="76" t="s">
        <v>493</v>
      </c>
      <c r="J79" s="242" t="s">
        <v>493</v>
      </c>
    </row>
    <row r="80" spans="2:10" x14ac:dyDescent="0.3">
      <c r="B80" s="65"/>
      <c r="C80" s="73"/>
      <c r="D80" s="74"/>
      <c r="E80" s="76"/>
      <c r="F80" s="74"/>
    </row>
    <row r="81" spans="2:10" ht="56.25" x14ac:dyDescent="0.3">
      <c r="B81" s="130" t="s">
        <v>349</v>
      </c>
      <c r="C81" s="73"/>
      <c r="D81" s="74"/>
      <c r="E81" s="76"/>
      <c r="F81" s="74"/>
    </row>
    <row r="82" spans="2:10" x14ac:dyDescent="0.3">
      <c r="B82" s="130"/>
      <c r="C82" s="73"/>
      <c r="D82" s="74"/>
      <c r="E82" s="76"/>
      <c r="F82" s="74"/>
    </row>
    <row r="83" spans="2:10" ht="37.5" x14ac:dyDescent="0.3">
      <c r="B83" s="130" t="s">
        <v>219</v>
      </c>
      <c r="C83" s="73"/>
      <c r="D83" s="79" t="s">
        <v>31</v>
      </c>
      <c r="E83" s="84"/>
      <c r="F83" s="76"/>
    </row>
    <row r="84" spans="2:10" x14ac:dyDescent="0.3">
      <c r="B84" s="60" t="s">
        <v>22</v>
      </c>
      <c r="C84" s="73"/>
      <c r="D84" s="106">
        <v>108</v>
      </c>
      <c r="E84" s="76">
        <f t="shared" ref="E84:E88" si="30">D84*1.0325</f>
        <v>111.50999999999999</v>
      </c>
      <c r="F84" s="76">
        <f>E84*1.033</f>
        <v>115.18982999999999</v>
      </c>
      <c r="G84" s="76">
        <f t="shared" ref="G84:G88" si="31">F84*1.03</f>
        <v>118.64552489999998</v>
      </c>
      <c r="H84" s="76">
        <f t="shared" ref="H84:H88" si="32">G84*1.033</f>
        <v>122.56082722169997</v>
      </c>
      <c r="I84" s="76">
        <v>165</v>
      </c>
      <c r="J84" s="204">
        <f>I84*1.031</f>
        <v>170.11499999999998</v>
      </c>
    </row>
    <row r="85" spans="2:10" x14ac:dyDescent="0.3">
      <c r="B85" s="60" t="s">
        <v>23</v>
      </c>
      <c r="C85" s="73"/>
      <c r="D85" s="106">
        <v>341</v>
      </c>
      <c r="E85" s="76">
        <f t="shared" si="30"/>
        <v>352.08249999999998</v>
      </c>
      <c r="F85" s="76">
        <f>E85*1.033</f>
        <v>363.70122249999997</v>
      </c>
      <c r="G85" s="76">
        <f t="shared" si="31"/>
        <v>374.61225917499996</v>
      </c>
      <c r="H85" s="76">
        <f t="shared" si="32"/>
        <v>386.97446372777495</v>
      </c>
      <c r="I85" s="76">
        <v>494</v>
      </c>
      <c r="J85" s="204">
        <f t="shared" ref="J85:J88" si="33">I85*1.031</f>
        <v>509.31399999999996</v>
      </c>
    </row>
    <row r="86" spans="2:10" x14ac:dyDescent="0.3">
      <c r="B86" s="60" t="s">
        <v>24</v>
      </c>
      <c r="C86" s="73"/>
      <c r="D86" s="106">
        <v>640</v>
      </c>
      <c r="E86" s="76">
        <f t="shared" si="30"/>
        <v>660.8</v>
      </c>
      <c r="F86" s="76">
        <f>E86*1.033</f>
        <v>682.60639999999989</v>
      </c>
      <c r="G86" s="76">
        <f t="shared" si="31"/>
        <v>703.08459199999993</v>
      </c>
      <c r="H86" s="76">
        <f t="shared" si="32"/>
        <v>726.2863835359999</v>
      </c>
      <c r="I86" s="76">
        <v>927</v>
      </c>
      <c r="J86" s="204">
        <f t="shared" si="33"/>
        <v>955.73699999999997</v>
      </c>
    </row>
    <row r="87" spans="2:10" x14ac:dyDescent="0.3">
      <c r="B87" s="60" t="s">
        <v>25</v>
      </c>
      <c r="C87" s="73"/>
      <c r="D87" s="106">
        <v>965</v>
      </c>
      <c r="E87" s="76">
        <f t="shared" si="30"/>
        <v>996.36249999999995</v>
      </c>
      <c r="F87" s="76">
        <f>E87*1.033</f>
        <v>1029.2424624999999</v>
      </c>
      <c r="G87" s="76">
        <f t="shared" si="31"/>
        <v>1060.119736375</v>
      </c>
      <c r="H87" s="76">
        <f t="shared" si="32"/>
        <v>1095.1036876753749</v>
      </c>
      <c r="I87" s="76">
        <v>1437</v>
      </c>
      <c r="J87" s="204">
        <f t="shared" si="33"/>
        <v>1481.5469999999998</v>
      </c>
    </row>
    <row r="88" spans="2:10" x14ac:dyDescent="0.3">
      <c r="B88" s="60" t="s">
        <v>26</v>
      </c>
      <c r="C88" s="73"/>
      <c r="D88" s="106">
        <v>1342</v>
      </c>
      <c r="E88" s="76">
        <f t="shared" si="30"/>
        <v>1385.615</v>
      </c>
      <c r="F88" s="76">
        <f>E88*1.033</f>
        <v>1431.340295</v>
      </c>
      <c r="G88" s="76">
        <f t="shared" si="31"/>
        <v>1474.2805038500001</v>
      </c>
      <c r="H88" s="76">
        <f t="shared" si="32"/>
        <v>1522.9317604770499</v>
      </c>
      <c r="I88" s="76">
        <v>1957</v>
      </c>
      <c r="J88" s="204">
        <f t="shared" si="33"/>
        <v>2017.6669999999999</v>
      </c>
    </row>
    <row r="89" spans="2:10" x14ac:dyDescent="0.3">
      <c r="B89" s="60"/>
      <c r="C89" s="73"/>
      <c r="D89" s="106"/>
      <c r="E89" s="76"/>
      <c r="F89" s="76"/>
    </row>
    <row r="90" spans="2:10" x14ac:dyDescent="0.3">
      <c r="B90" s="60"/>
      <c r="C90" s="73"/>
      <c r="D90" s="106"/>
      <c r="E90" s="76"/>
      <c r="F90" s="74"/>
    </row>
    <row r="91" spans="2:10" x14ac:dyDescent="0.3">
      <c r="B91" s="60"/>
      <c r="C91" s="73"/>
      <c r="D91" s="106"/>
      <c r="E91" s="76"/>
      <c r="F91" s="74"/>
    </row>
    <row r="92" spans="2:10" x14ac:dyDescent="0.3">
      <c r="B92" s="60"/>
      <c r="C92" s="73"/>
      <c r="D92" s="106"/>
      <c r="E92" s="76"/>
      <c r="F92" s="74"/>
    </row>
    <row r="93" spans="2:10" x14ac:dyDescent="0.3">
      <c r="B93" s="60" t="s">
        <v>27</v>
      </c>
      <c r="C93" s="73"/>
      <c r="D93" s="75"/>
      <c r="E93" s="75"/>
      <c r="F93" s="75"/>
    </row>
    <row r="94" spans="2:10" x14ac:dyDescent="0.3">
      <c r="B94" s="65"/>
      <c r="C94" s="73"/>
      <c r="D94" s="74"/>
      <c r="E94" s="76"/>
      <c r="F94" s="74"/>
      <c r="J94" s="204">
        <f t="shared" ref="J94" si="34">I94*1.03</f>
        <v>0</v>
      </c>
    </row>
    <row r="95" spans="2:10" x14ac:dyDescent="0.3">
      <c r="B95" s="60" t="s">
        <v>22</v>
      </c>
      <c r="C95" s="73"/>
      <c r="D95" s="106">
        <v>17</v>
      </c>
      <c r="E95" s="76">
        <f t="shared" ref="E95:E101" si="35">D95*1.0325</f>
        <v>17.552499999999998</v>
      </c>
      <c r="F95" s="76">
        <v>19</v>
      </c>
      <c r="G95" s="76">
        <f t="shared" ref="G95:G101" si="36">F95*1.03</f>
        <v>19.57</v>
      </c>
      <c r="H95" s="76">
        <f t="shared" ref="H95:H99" si="37">G95*1.033</f>
        <v>20.215809999999998</v>
      </c>
      <c r="I95" s="76">
        <v>26</v>
      </c>
      <c r="J95" s="204">
        <f>I95*1.031</f>
        <v>26.805999999999997</v>
      </c>
    </row>
    <row r="96" spans="2:10" x14ac:dyDescent="0.3">
      <c r="B96" s="60" t="s">
        <v>23</v>
      </c>
      <c r="C96" s="73"/>
      <c r="D96" s="106">
        <v>45</v>
      </c>
      <c r="E96" s="76">
        <f t="shared" si="35"/>
        <v>46.462499999999999</v>
      </c>
      <c r="F96" s="76">
        <f>E96*1.033</f>
        <v>47.995762499999998</v>
      </c>
      <c r="G96" s="76">
        <f t="shared" si="36"/>
        <v>49.435635374999997</v>
      </c>
      <c r="H96" s="76">
        <f t="shared" si="37"/>
        <v>51.06701134237499</v>
      </c>
      <c r="I96" s="76">
        <v>67</v>
      </c>
      <c r="J96" s="204">
        <f t="shared" ref="J96:J101" si="38">I96*1.031</f>
        <v>69.076999999999998</v>
      </c>
    </row>
    <row r="97" spans="1:34" x14ac:dyDescent="0.3">
      <c r="B97" s="60" t="s">
        <v>24</v>
      </c>
      <c r="C97" s="73"/>
      <c r="D97" s="106">
        <v>91</v>
      </c>
      <c r="E97" s="76">
        <f t="shared" si="35"/>
        <v>93.957499999999996</v>
      </c>
      <c r="F97" s="76">
        <f>E97*1.033</f>
        <v>97.058097499999988</v>
      </c>
      <c r="G97" s="76">
        <f t="shared" si="36"/>
        <v>99.969840424999987</v>
      </c>
      <c r="H97" s="76">
        <f t="shared" si="37"/>
        <v>103.26884515902498</v>
      </c>
      <c r="I97" s="76">
        <v>134</v>
      </c>
      <c r="J97" s="204">
        <f t="shared" si="38"/>
        <v>138.154</v>
      </c>
    </row>
    <row r="98" spans="1:34" x14ac:dyDescent="0.3">
      <c r="B98" s="60" t="s">
        <v>25</v>
      </c>
      <c r="C98" s="73"/>
      <c r="D98" s="106">
        <v>141</v>
      </c>
      <c r="E98" s="76">
        <f t="shared" si="35"/>
        <v>145.58250000000001</v>
      </c>
      <c r="F98" s="76">
        <f>E98*1.033</f>
        <v>150.38672249999999</v>
      </c>
      <c r="G98" s="76">
        <f t="shared" si="36"/>
        <v>154.898324175</v>
      </c>
      <c r="H98" s="76">
        <f t="shared" si="37"/>
        <v>160.00996887277498</v>
      </c>
      <c r="I98" s="76">
        <v>205</v>
      </c>
      <c r="J98" s="204">
        <f t="shared" si="38"/>
        <v>211.35499999999999</v>
      </c>
    </row>
    <row r="99" spans="1:34" x14ac:dyDescent="0.3">
      <c r="B99" s="60" t="s">
        <v>26</v>
      </c>
      <c r="C99" s="73"/>
      <c r="D99" s="106">
        <v>196</v>
      </c>
      <c r="E99" s="76">
        <f t="shared" si="35"/>
        <v>202.37</v>
      </c>
      <c r="F99" s="76">
        <f>E99*1.033</f>
        <v>209.04820999999998</v>
      </c>
      <c r="G99" s="76">
        <f t="shared" si="36"/>
        <v>215.31965629999999</v>
      </c>
      <c r="H99" s="76">
        <f t="shared" si="37"/>
        <v>222.42520495789998</v>
      </c>
      <c r="I99" s="76">
        <v>278</v>
      </c>
      <c r="J99" s="204">
        <f t="shared" si="38"/>
        <v>286.61799999999999</v>
      </c>
    </row>
    <row r="100" spans="1:34" x14ac:dyDescent="0.3">
      <c r="B100" s="65"/>
      <c r="C100" s="73"/>
      <c r="D100" s="74"/>
      <c r="E100" s="76"/>
      <c r="F100" s="76"/>
      <c r="J100" s="204">
        <f t="shared" si="38"/>
        <v>0</v>
      </c>
    </row>
    <row r="101" spans="1:34" x14ac:dyDescent="0.3">
      <c r="B101" s="60" t="s">
        <v>28</v>
      </c>
      <c r="C101" s="73"/>
      <c r="D101" s="106">
        <v>103</v>
      </c>
      <c r="E101" s="76">
        <f t="shared" si="35"/>
        <v>106.3475</v>
      </c>
      <c r="F101" s="76">
        <f>E101*1.033</f>
        <v>109.85696749999998</v>
      </c>
      <c r="G101" s="76">
        <f t="shared" si="36"/>
        <v>113.15267652499999</v>
      </c>
      <c r="H101" s="76">
        <v>120</v>
      </c>
      <c r="I101" s="76">
        <v>155</v>
      </c>
      <c r="J101" s="204">
        <f t="shared" si="38"/>
        <v>159.80499999999998</v>
      </c>
    </row>
    <row r="102" spans="1:34" x14ac:dyDescent="0.3">
      <c r="B102" s="60"/>
      <c r="C102" s="73"/>
      <c r="D102" s="106"/>
      <c r="E102" s="76"/>
      <c r="F102" s="76"/>
    </row>
    <row r="103" spans="1:34" x14ac:dyDescent="0.3">
      <c r="B103" s="60"/>
      <c r="C103" s="73"/>
      <c r="D103" s="106"/>
      <c r="E103" s="76"/>
      <c r="F103" s="76"/>
    </row>
    <row r="104" spans="1:34" x14ac:dyDescent="0.3">
      <c r="B104" s="60"/>
      <c r="C104" s="73"/>
      <c r="D104" s="106"/>
      <c r="E104" s="76"/>
      <c r="F104" s="76"/>
    </row>
    <row r="105" spans="1:34" x14ac:dyDescent="0.3">
      <c r="B105" s="60"/>
      <c r="C105" s="73"/>
      <c r="D105" s="106"/>
      <c r="E105" s="76"/>
      <c r="F105" s="76"/>
    </row>
    <row r="106" spans="1:34" x14ac:dyDescent="0.3">
      <c r="B106" s="60"/>
      <c r="C106" s="73"/>
      <c r="D106" s="106"/>
      <c r="E106" s="76"/>
      <c r="F106" s="76"/>
    </row>
    <row r="107" spans="1:34" x14ac:dyDescent="0.3">
      <c r="B107" s="42"/>
      <c r="D107" s="43"/>
      <c r="F107" s="40"/>
    </row>
    <row r="108" spans="1:34" x14ac:dyDescent="0.3">
      <c r="B108" s="42"/>
      <c r="D108" s="43"/>
      <c r="F108" s="40"/>
    </row>
    <row r="109" spans="1:34" ht="30" customHeight="1" x14ac:dyDescent="0.4">
      <c r="B109" s="131" t="s">
        <v>373</v>
      </c>
      <c r="C109" s="115"/>
      <c r="D109" s="116"/>
      <c r="E109" s="132" t="s">
        <v>316</v>
      </c>
      <c r="F109" s="175" t="s">
        <v>320</v>
      </c>
      <c r="G109" s="187" t="s">
        <v>338</v>
      </c>
      <c r="H109" s="187" t="s">
        <v>343</v>
      </c>
      <c r="I109" s="202" t="s">
        <v>487</v>
      </c>
      <c r="J109" s="243" t="s">
        <v>567</v>
      </c>
    </row>
    <row r="110" spans="1:34" s="235" customFormat="1" x14ac:dyDescent="0.3">
      <c r="A110" s="37"/>
      <c r="B110" s="62"/>
      <c r="C110" s="63"/>
      <c r="D110" s="52"/>
      <c r="E110" s="50"/>
      <c r="F110" s="51"/>
      <c r="G110" s="76"/>
      <c r="H110" s="76"/>
      <c r="I110" s="76"/>
      <c r="J110" s="204"/>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s="37" customFormat="1" x14ac:dyDescent="0.3">
      <c r="B111" s="72" t="s">
        <v>375</v>
      </c>
      <c r="C111" s="73"/>
      <c r="D111" s="74"/>
      <c r="E111" s="75"/>
      <c r="F111" s="75"/>
      <c r="G111" s="76"/>
      <c r="H111" s="76"/>
      <c r="I111" s="76"/>
      <c r="J111" s="204"/>
    </row>
    <row r="112" spans="1:34" s="203" customFormat="1" x14ac:dyDescent="0.3">
      <c r="A112" s="37"/>
      <c r="B112" s="60"/>
      <c r="C112" s="73"/>
      <c r="D112" s="74"/>
      <c r="E112" s="76"/>
      <c r="F112" s="74"/>
      <c r="G112" s="76"/>
      <c r="H112" s="76"/>
      <c r="I112" s="76"/>
      <c r="J112" s="204"/>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2:10" ht="15" customHeight="1" x14ac:dyDescent="0.3">
      <c r="B113" s="80" t="s">
        <v>376</v>
      </c>
      <c r="C113" s="81"/>
      <c r="D113" s="79"/>
      <c r="E113" s="84"/>
      <c r="F113" s="92"/>
      <c r="G113" s="91"/>
      <c r="H113" s="192"/>
    </row>
    <row r="114" spans="2:10" ht="15" customHeight="1" x14ac:dyDescent="0.3">
      <c r="B114" s="80" t="s">
        <v>377</v>
      </c>
      <c r="C114" s="85"/>
      <c r="D114"/>
      <c r="E114"/>
      <c r="F114"/>
      <c r="G114"/>
      <c r="H114"/>
      <c r="I114"/>
      <c r="J114" s="244"/>
    </row>
    <row r="115" spans="2:10" ht="18" customHeight="1" x14ac:dyDescent="0.3">
      <c r="B115" s="87" t="s">
        <v>34</v>
      </c>
      <c r="C115" s="85"/>
      <c r="D115" s="86">
        <v>6195</v>
      </c>
      <c r="E115" s="76">
        <f t="shared" ref="E115:E118" si="39">D115*1.0325</f>
        <v>6396.3374999999996</v>
      </c>
      <c r="F115" s="76">
        <f>E115*1.033</f>
        <v>6607.4166374999995</v>
      </c>
      <c r="G115" s="76">
        <f t="shared" ref="G115:G118" si="40">F115*1.03</f>
        <v>6805.639136625</v>
      </c>
      <c r="H115" s="76">
        <f t="shared" ref="H115:H118" si="41">G115*1.033</f>
        <v>7030.2252281336241</v>
      </c>
      <c r="I115" s="76">
        <v>11530</v>
      </c>
      <c r="J115" s="204">
        <f>ROUND(1.031*I115,-1)</f>
        <v>11890</v>
      </c>
    </row>
    <row r="116" spans="2:10" ht="19.5" customHeight="1" x14ac:dyDescent="0.3">
      <c r="B116" s="87" t="s">
        <v>35</v>
      </c>
      <c r="C116" s="85"/>
      <c r="D116" s="86">
        <v>10325</v>
      </c>
      <c r="E116" s="76">
        <f t="shared" si="39"/>
        <v>10660.5625</v>
      </c>
      <c r="F116" s="76">
        <f>E116*1.033</f>
        <v>11012.361062499998</v>
      </c>
      <c r="G116" s="76">
        <f t="shared" si="40"/>
        <v>11342.731894374998</v>
      </c>
      <c r="H116" s="76">
        <f t="shared" si="41"/>
        <v>11717.042046889372</v>
      </c>
      <c r="I116" s="76">
        <v>19200</v>
      </c>
      <c r="J116" s="204">
        <f t="shared" ref="J116:J124" si="42">ROUND(1.031*I116,-1)</f>
        <v>19800</v>
      </c>
    </row>
    <row r="117" spans="2:10" ht="18.75" customHeight="1" x14ac:dyDescent="0.3">
      <c r="B117" s="87" t="s">
        <v>36</v>
      </c>
      <c r="C117" s="85"/>
      <c r="D117" s="86">
        <v>1033</v>
      </c>
      <c r="E117" s="76">
        <f t="shared" si="39"/>
        <v>1066.5725</v>
      </c>
      <c r="F117" s="76">
        <f>E117*1.033</f>
        <v>1101.7693924999999</v>
      </c>
      <c r="G117" s="76">
        <f t="shared" si="40"/>
        <v>1134.8224742749999</v>
      </c>
      <c r="H117" s="76">
        <f t="shared" si="41"/>
        <v>1172.2716159260747</v>
      </c>
      <c r="I117" s="76">
        <v>1920</v>
      </c>
      <c r="J117" s="204">
        <f t="shared" si="42"/>
        <v>1980</v>
      </c>
    </row>
    <row r="118" spans="2:10" ht="18" customHeight="1" x14ac:dyDescent="0.3">
      <c r="B118" s="87" t="s">
        <v>37</v>
      </c>
      <c r="C118" s="89"/>
      <c r="D118" s="88">
        <v>51625</v>
      </c>
      <c r="E118" s="76">
        <f t="shared" si="39"/>
        <v>53302.8125</v>
      </c>
      <c r="F118" s="76">
        <f>E118*1.033</f>
        <v>55061.805312499993</v>
      </c>
      <c r="G118" s="76">
        <f t="shared" si="40"/>
        <v>56713.659471874991</v>
      </c>
      <c r="H118" s="76">
        <f t="shared" si="41"/>
        <v>58585.210234446859</v>
      </c>
      <c r="I118" s="76">
        <v>96020</v>
      </c>
      <c r="J118" s="204">
        <f t="shared" si="42"/>
        <v>99000</v>
      </c>
    </row>
    <row r="119" spans="2:10" x14ac:dyDescent="0.3">
      <c r="B119" s="93"/>
      <c r="C119" s="94"/>
      <c r="D119" s="88"/>
      <c r="E119" s="95"/>
      <c r="F119" s="96"/>
      <c r="J119" s="204">
        <f t="shared" si="42"/>
        <v>0</v>
      </c>
    </row>
    <row r="120" spans="2:10" ht="18" customHeight="1" x14ac:dyDescent="0.3">
      <c r="B120" s="80" t="s">
        <v>378</v>
      </c>
      <c r="C120" s="85"/>
      <c r="D120"/>
      <c r="E120"/>
      <c r="F120"/>
      <c r="G120"/>
      <c r="H120"/>
      <c r="I120"/>
      <c r="J120" s="204">
        <f t="shared" si="42"/>
        <v>0</v>
      </c>
    </row>
    <row r="121" spans="2:10" ht="15.75" customHeight="1" x14ac:dyDescent="0.3">
      <c r="B121" s="87" t="s">
        <v>34</v>
      </c>
      <c r="C121" s="85"/>
      <c r="D121" s="86">
        <v>6195</v>
      </c>
      <c r="E121" s="76">
        <f t="shared" ref="E121:E124" si="43">D121*1.0325</f>
        <v>6396.3374999999996</v>
      </c>
      <c r="F121" s="76">
        <f>E121*1.033</f>
        <v>6607.4166374999995</v>
      </c>
      <c r="G121" s="76">
        <f t="shared" ref="G121:G124" si="44">F121*1.03</f>
        <v>6805.639136625</v>
      </c>
      <c r="H121" s="76">
        <f t="shared" ref="H121:H124" si="45">G121*1.033</f>
        <v>7030.2252281336241</v>
      </c>
      <c r="I121" s="76">
        <v>11530</v>
      </c>
      <c r="J121" s="204">
        <f t="shared" si="42"/>
        <v>11890</v>
      </c>
    </row>
    <row r="122" spans="2:10" ht="15" customHeight="1" x14ac:dyDescent="0.3">
      <c r="B122" s="87" t="s">
        <v>39</v>
      </c>
      <c r="C122" s="85"/>
      <c r="D122" s="86">
        <v>10325</v>
      </c>
      <c r="E122" s="76">
        <f t="shared" si="43"/>
        <v>10660.5625</v>
      </c>
      <c r="F122" s="76">
        <f>E122*1.033</f>
        <v>11012.361062499998</v>
      </c>
      <c r="G122" s="76">
        <f t="shared" si="44"/>
        <v>11342.731894374998</v>
      </c>
      <c r="H122" s="76">
        <f t="shared" si="45"/>
        <v>11717.042046889372</v>
      </c>
      <c r="I122" s="76">
        <v>19200</v>
      </c>
      <c r="J122" s="204">
        <f t="shared" si="42"/>
        <v>19800</v>
      </c>
    </row>
    <row r="123" spans="2:10" ht="18" customHeight="1" x14ac:dyDescent="0.3">
      <c r="B123" s="87" t="s">
        <v>40</v>
      </c>
      <c r="C123" s="85"/>
      <c r="D123" s="86">
        <v>1033</v>
      </c>
      <c r="E123" s="76">
        <f t="shared" si="43"/>
        <v>1066.5725</v>
      </c>
      <c r="F123" s="76">
        <f>E123*1.033</f>
        <v>1101.7693924999999</v>
      </c>
      <c r="G123" s="76">
        <f t="shared" si="44"/>
        <v>1134.8224742749999</v>
      </c>
      <c r="H123" s="76">
        <f t="shared" si="45"/>
        <v>1172.2716159260747</v>
      </c>
      <c r="I123" s="76">
        <v>1920</v>
      </c>
      <c r="J123" s="204">
        <f t="shared" si="42"/>
        <v>1980</v>
      </c>
    </row>
    <row r="124" spans="2:10" ht="17.25" customHeight="1" x14ac:dyDescent="0.3">
      <c r="B124" s="87" t="s">
        <v>37</v>
      </c>
      <c r="C124" s="89"/>
      <c r="D124" s="88">
        <v>51625</v>
      </c>
      <c r="E124" s="76">
        <f t="shared" si="43"/>
        <v>53302.8125</v>
      </c>
      <c r="F124" s="76">
        <f>E124*1.033</f>
        <v>55061.805312499993</v>
      </c>
      <c r="G124" s="76">
        <f t="shared" si="44"/>
        <v>56713.659471874991</v>
      </c>
      <c r="H124" s="76">
        <f t="shared" si="45"/>
        <v>58585.210234446859</v>
      </c>
      <c r="I124" s="76">
        <v>96020</v>
      </c>
      <c r="J124" s="204">
        <f t="shared" si="42"/>
        <v>99000</v>
      </c>
    </row>
    <row r="125" spans="2:10" x14ac:dyDescent="0.3">
      <c r="B125" s="93"/>
      <c r="C125" s="94"/>
      <c r="D125" s="79"/>
      <c r="E125" s="75"/>
      <c r="F125" s="75"/>
    </row>
    <row r="126" spans="2:10" ht="18" customHeight="1" x14ac:dyDescent="0.3">
      <c r="B126" s="80" t="s">
        <v>379</v>
      </c>
      <c r="C126" s="94"/>
      <c r="D126" s="79"/>
      <c r="E126" s="84"/>
      <c r="F126" s="92"/>
    </row>
    <row r="127" spans="2:10" ht="17.25" customHeight="1" x14ac:dyDescent="0.3">
      <c r="B127" s="87" t="s">
        <v>42</v>
      </c>
      <c r="C127" s="85"/>
      <c r="D127"/>
      <c r="E127"/>
      <c r="F127"/>
      <c r="G127"/>
      <c r="H127"/>
      <c r="I127"/>
      <c r="J127" s="244"/>
    </row>
    <row r="128" spans="2:10" ht="15" customHeight="1" x14ac:dyDescent="0.3">
      <c r="B128" s="87" t="s">
        <v>43</v>
      </c>
      <c r="C128" s="85"/>
      <c r="D128" s="86">
        <v>4130</v>
      </c>
      <c r="E128" s="76">
        <f t="shared" ref="E128:E131" si="46">D128*1.0325</f>
        <v>4264.2249999999995</v>
      </c>
      <c r="F128" s="76">
        <f>E128*1.033</f>
        <v>4404.9444249999988</v>
      </c>
      <c r="G128" s="76">
        <f t="shared" ref="G128:G131" si="47">F128*1.03</f>
        <v>4537.0927577499988</v>
      </c>
      <c r="H128" s="76">
        <f t="shared" ref="H128:H131" si="48">G128*1.033</f>
        <v>4686.8168187557485</v>
      </c>
      <c r="I128" s="76">
        <v>7680</v>
      </c>
      <c r="J128" s="204">
        <f>ROUND(1.031*I128,-1)</f>
        <v>7920</v>
      </c>
    </row>
    <row r="129" spans="2:10" ht="15" customHeight="1" x14ac:dyDescent="0.3">
      <c r="B129" s="87" t="s">
        <v>44</v>
      </c>
      <c r="C129" s="85"/>
      <c r="D129" s="86">
        <v>6195</v>
      </c>
      <c r="E129" s="76">
        <f t="shared" si="46"/>
        <v>6396.3374999999996</v>
      </c>
      <c r="F129" s="76">
        <f>E129*1.033</f>
        <v>6607.4166374999995</v>
      </c>
      <c r="G129" s="76">
        <f t="shared" si="47"/>
        <v>6805.639136625</v>
      </c>
      <c r="H129" s="76">
        <f t="shared" si="48"/>
        <v>7030.2252281336241</v>
      </c>
      <c r="I129" s="76">
        <v>11530</v>
      </c>
      <c r="J129" s="204">
        <f t="shared" ref="J129:J136" si="49">ROUND(1.031*I129,-1)</f>
        <v>11890</v>
      </c>
    </row>
    <row r="130" spans="2:10" ht="15" customHeight="1" x14ac:dyDescent="0.3">
      <c r="B130" s="87" t="s">
        <v>45</v>
      </c>
      <c r="C130" s="85"/>
      <c r="D130" s="86">
        <v>8260</v>
      </c>
      <c r="E130" s="76">
        <f t="shared" si="46"/>
        <v>8528.4499999999989</v>
      </c>
      <c r="F130" s="76">
        <f>E130*1.033</f>
        <v>8809.8888499999975</v>
      </c>
      <c r="G130" s="76">
        <f t="shared" si="47"/>
        <v>9074.1855154999976</v>
      </c>
      <c r="H130" s="76">
        <f t="shared" si="48"/>
        <v>9373.633637511497</v>
      </c>
      <c r="I130" s="76">
        <v>15360</v>
      </c>
      <c r="J130" s="204">
        <f t="shared" si="49"/>
        <v>15840</v>
      </c>
    </row>
    <row r="131" spans="2:10" ht="17.25" customHeight="1" x14ac:dyDescent="0.3">
      <c r="B131" s="87" t="s">
        <v>46</v>
      </c>
      <c r="C131" s="89"/>
      <c r="D131" s="88">
        <v>620</v>
      </c>
      <c r="E131" s="76">
        <f t="shared" si="46"/>
        <v>640.15</v>
      </c>
      <c r="F131" s="76">
        <f>E131*1.033</f>
        <v>661.27494999999988</v>
      </c>
      <c r="G131" s="76">
        <f t="shared" si="47"/>
        <v>681.11319849999984</v>
      </c>
      <c r="H131" s="76">
        <f t="shared" si="48"/>
        <v>703.58993405049978</v>
      </c>
      <c r="I131" s="76">
        <v>1160</v>
      </c>
      <c r="J131" s="204">
        <f t="shared" si="49"/>
        <v>1200</v>
      </c>
    </row>
    <row r="132" spans="2:10" x14ac:dyDescent="0.3">
      <c r="B132" s="87"/>
      <c r="C132" s="89"/>
      <c r="D132" s="90"/>
      <c r="E132" s="91"/>
      <c r="F132" s="92"/>
    </row>
    <row r="133" spans="2:10" ht="15" customHeight="1" x14ac:dyDescent="0.3">
      <c r="B133" s="80" t="s">
        <v>380</v>
      </c>
      <c r="C133" s="89"/>
      <c r="D133" s="90"/>
      <c r="E133" s="83"/>
      <c r="F133" s="92"/>
    </row>
    <row r="134" spans="2:10" ht="18" customHeight="1" x14ac:dyDescent="0.3">
      <c r="B134" s="87" t="s">
        <v>48</v>
      </c>
      <c r="C134" s="85"/>
      <c r="D134"/>
      <c r="E134"/>
      <c r="F134"/>
      <c r="G134"/>
      <c r="H134"/>
      <c r="I134"/>
    </row>
    <row r="135" spans="2:10" ht="18" customHeight="1" x14ac:dyDescent="0.3">
      <c r="B135" s="87" t="s">
        <v>49</v>
      </c>
      <c r="C135" s="85"/>
      <c r="D135" s="86">
        <v>12390</v>
      </c>
      <c r="E135" s="76">
        <f t="shared" ref="E135:E136" si="50">D135*1.0325</f>
        <v>12792.674999999999</v>
      </c>
      <c r="F135" s="76">
        <f>E135*1.033</f>
        <v>13214.833274999999</v>
      </c>
      <c r="G135" s="76">
        <f t="shared" ref="G135:G136" si="51">F135*1.03</f>
        <v>13611.27827325</v>
      </c>
      <c r="H135" s="76">
        <f t="shared" ref="H135:H136" si="52">G135*1.033</f>
        <v>14060.450456267248</v>
      </c>
      <c r="I135" s="76">
        <v>23050</v>
      </c>
      <c r="J135" s="204">
        <f t="shared" si="49"/>
        <v>23760</v>
      </c>
    </row>
    <row r="136" spans="2:10" ht="16.5" customHeight="1" x14ac:dyDescent="0.3">
      <c r="B136" s="87" t="s">
        <v>50</v>
      </c>
      <c r="C136" s="97"/>
      <c r="D136" s="88">
        <v>826</v>
      </c>
      <c r="E136" s="76">
        <f t="shared" si="50"/>
        <v>852.84500000000003</v>
      </c>
      <c r="F136" s="76">
        <f>E136*1.033</f>
        <v>880.98888499999998</v>
      </c>
      <c r="G136" s="76">
        <f t="shared" si="51"/>
        <v>907.41855154999996</v>
      </c>
      <c r="H136" s="76">
        <f t="shared" si="52"/>
        <v>937.3633637511499</v>
      </c>
      <c r="I136" s="76">
        <v>1530</v>
      </c>
      <c r="J136" s="204">
        <f t="shared" si="49"/>
        <v>1580</v>
      </c>
    </row>
    <row r="137" spans="2:10" x14ac:dyDescent="0.3">
      <c r="B137" s="87"/>
      <c r="C137" s="97"/>
      <c r="D137" s="90"/>
      <c r="E137" s="91"/>
      <c r="F137" s="92"/>
    </row>
    <row r="138" spans="2:10" ht="15" customHeight="1" x14ac:dyDescent="0.3">
      <c r="B138" s="80" t="s">
        <v>51</v>
      </c>
      <c r="C138" s="97"/>
      <c r="D138" s="90"/>
      <c r="E138" s="83"/>
      <c r="F138" s="92"/>
    </row>
    <row r="139" spans="2:10" x14ac:dyDescent="0.3">
      <c r="B139" s="87" t="s">
        <v>52</v>
      </c>
      <c r="C139" s="97"/>
      <c r="D139" s="90"/>
      <c r="E139" s="91"/>
      <c r="F139" s="92"/>
    </row>
    <row r="140" spans="2:10" x14ac:dyDescent="0.3">
      <c r="B140" s="87"/>
      <c r="C140" s="97"/>
      <c r="D140" s="90"/>
      <c r="E140" s="91"/>
      <c r="F140" s="92"/>
    </row>
    <row r="141" spans="2:10" ht="36" customHeight="1" x14ac:dyDescent="0.3">
      <c r="B141" s="80" t="s">
        <v>381</v>
      </c>
      <c r="C141" s="97"/>
      <c r="D141" s="79"/>
      <c r="E141" s="84"/>
      <c r="F141" s="76"/>
    </row>
    <row r="142" spans="2:10" ht="37.5" x14ac:dyDescent="0.3">
      <c r="B142" s="87" t="s">
        <v>54</v>
      </c>
      <c r="C142" s="97"/>
      <c r="D142" s="74"/>
      <c r="E142" s="76"/>
      <c r="F142" s="74"/>
    </row>
    <row r="143" spans="2:10" x14ac:dyDescent="0.3">
      <c r="B143" s="87"/>
      <c r="C143" s="97"/>
      <c r="D143" s="90"/>
      <c r="E143" s="91"/>
      <c r="F143" s="92"/>
    </row>
    <row r="144" spans="2:10" ht="18.75" customHeight="1" x14ac:dyDescent="0.3">
      <c r="B144" s="80" t="s">
        <v>382</v>
      </c>
      <c r="C144" s="98"/>
      <c r="D144" s="88"/>
      <c r="E144" s="83"/>
      <c r="F144" s="92"/>
    </row>
    <row r="145" spans="2:10" ht="56.25" x14ac:dyDescent="0.3">
      <c r="B145" s="93" t="s">
        <v>383</v>
      </c>
      <c r="C145" s="98"/>
      <c r="D145" s="88"/>
      <c r="E145" s="99"/>
      <c r="F145" s="90"/>
    </row>
    <row r="146" spans="2:10" ht="22.15" customHeight="1" x14ac:dyDescent="0.3">
      <c r="B146" s="93"/>
      <c r="C146" s="98"/>
      <c r="D146" s="88"/>
      <c r="E146" s="99"/>
      <c r="F146" s="90"/>
    </row>
    <row r="147" spans="2:10" ht="15.75" customHeight="1" x14ac:dyDescent="0.3">
      <c r="B147" s="80" t="s">
        <v>385</v>
      </c>
      <c r="C147" s="97"/>
      <c r="D147" s="90"/>
      <c r="E147" s="83"/>
      <c r="F147" s="92"/>
    </row>
    <row r="148" spans="2:10" ht="15" customHeight="1" x14ac:dyDescent="0.3">
      <c r="B148" s="80" t="s">
        <v>386</v>
      </c>
      <c r="C148" s="85"/>
      <c r="D148"/>
      <c r="E148"/>
      <c r="F148"/>
      <c r="G148"/>
    </row>
    <row r="149" spans="2:10" ht="93.75" x14ac:dyDescent="0.3">
      <c r="B149" s="87" t="s">
        <v>384</v>
      </c>
      <c r="C149" s="85"/>
      <c r="D149"/>
      <c r="E149"/>
      <c r="F149"/>
      <c r="G149"/>
    </row>
    <row r="150" spans="2:10" ht="18.75" customHeight="1" x14ac:dyDescent="0.3">
      <c r="B150" s="87" t="s">
        <v>58</v>
      </c>
      <c r="C150" s="85"/>
      <c r="D150" s="86">
        <v>3098</v>
      </c>
      <c r="E150" s="76">
        <f t="shared" ref="E150:E151" si="53">D150*1.0325</f>
        <v>3198.6849999999999</v>
      </c>
      <c r="F150" s="76">
        <f>E150*1.033</f>
        <v>3304.2416049999997</v>
      </c>
      <c r="G150" s="76">
        <f t="shared" ref="G150:G151" si="54">F150*1.03</f>
        <v>3403.3688531499997</v>
      </c>
      <c r="H150" s="76">
        <f>G150*1.033</f>
        <v>3515.6800253039496</v>
      </c>
      <c r="I150" s="76">
        <v>5760</v>
      </c>
      <c r="J150" s="204">
        <f>ROUND(1.031*I150,-1)</f>
        <v>5940</v>
      </c>
    </row>
    <row r="151" spans="2:10" ht="17.25" customHeight="1" x14ac:dyDescent="0.3">
      <c r="B151" s="87" t="s">
        <v>59</v>
      </c>
      <c r="C151" s="85"/>
      <c r="D151" s="86">
        <v>5163</v>
      </c>
      <c r="E151" s="76">
        <f t="shared" si="53"/>
        <v>5330.7974999999997</v>
      </c>
      <c r="F151" s="76">
        <f>E151*1.033</f>
        <v>5506.7138174999991</v>
      </c>
      <c r="G151" s="76">
        <f t="shared" si="54"/>
        <v>5671.9152320249996</v>
      </c>
      <c r="H151" s="76">
        <f>G151*1.033</f>
        <v>5859.0884346818239</v>
      </c>
      <c r="I151" s="76">
        <v>9610</v>
      </c>
      <c r="J151" s="204">
        <f>ROUND(1.031*I151,-1)</f>
        <v>9910</v>
      </c>
    </row>
    <row r="152" spans="2:10" ht="15" customHeight="1" x14ac:dyDescent="0.3">
      <c r="B152" s="87"/>
      <c r="C152" s="85"/>
      <c r="D152" s="88"/>
      <c r="E152" s="91"/>
      <c r="F152" s="92"/>
    </row>
    <row r="153" spans="2:10" x14ac:dyDescent="0.3">
      <c r="B153" s="87"/>
      <c r="C153" s="85"/>
      <c r="D153" s="88"/>
      <c r="E153" s="91"/>
      <c r="F153" s="92"/>
    </row>
    <row r="154" spans="2:10" ht="19.5" customHeight="1" x14ac:dyDescent="0.3">
      <c r="B154" s="80" t="s">
        <v>387</v>
      </c>
      <c r="C154" s="85"/>
      <c r="D154" s="88"/>
      <c r="E154" s="83"/>
      <c r="F154" s="92"/>
    </row>
    <row r="155" spans="2:10" ht="57" customHeight="1" x14ac:dyDescent="0.3">
      <c r="B155" s="87" t="s">
        <v>61</v>
      </c>
      <c r="C155" s="85"/>
      <c r="D155"/>
      <c r="E155"/>
      <c r="F155"/>
      <c r="G155"/>
      <c r="H155"/>
      <c r="I155"/>
      <c r="J155" s="244"/>
    </row>
    <row r="156" spans="2:10" ht="18.75" customHeight="1" x14ac:dyDescent="0.3">
      <c r="B156" s="87" t="s">
        <v>62</v>
      </c>
      <c r="C156" s="85"/>
      <c r="D156" s="86">
        <v>7744</v>
      </c>
      <c r="E156" s="76">
        <f t="shared" ref="E156:E157" si="55">D156*1.0325</f>
        <v>7995.6799999999994</v>
      </c>
      <c r="F156" s="76">
        <f>E156*1.033</f>
        <v>8259.5374399999982</v>
      </c>
      <c r="G156" s="76">
        <f t="shared" ref="G156" si="56">F156*1.03</f>
        <v>8507.3235631999978</v>
      </c>
      <c r="H156" s="76">
        <f t="shared" ref="H156:H157" si="57">G156*1.033</f>
        <v>8788.0652407855978</v>
      </c>
      <c r="I156" s="76">
        <v>14400</v>
      </c>
      <c r="J156" s="204">
        <f>ROUND(1.031*I156,-1)</f>
        <v>14850</v>
      </c>
    </row>
    <row r="157" spans="2:10" ht="18.75" customHeight="1" x14ac:dyDescent="0.3">
      <c r="B157" s="87" t="s">
        <v>63</v>
      </c>
      <c r="C157" s="89"/>
      <c r="D157" s="86">
        <v>8776</v>
      </c>
      <c r="E157" s="76">
        <f t="shared" si="55"/>
        <v>9061.2199999999993</v>
      </c>
      <c r="F157" s="76">
        <f>E157*1.033</f>
        <v>9360.2402599999987</v>
      </c>
      <c r="G157" s="76">
        <f t="shared" ref="G157" si="58">F157*1.03</f>
        <v>9641.0474677999991</v>
      </c>
      <c r="H157" s="76">
        <f t="shared" si="57"/>
        <v>9959.202034237398</v>
      </c>
      <c r="I157" s="76">
        <v>16330</v>
      </c>
      <c r="J157" s="204">
        <f>ROUND(1.031*I157,-1)</f>
        <v>16840</v>
      </c>
    </row>
    <row r="158" spans="2:10" x14ac:dyDescent="0.3">
      <c r="B158" s="44"/>
      <c r="C158" s="45"/>
      <c r="D158" s="46"/>
      <c r="E158" s="47"/>
      <c r="F158" s="56"/>
    </row>
    <row r="159" spans="2:10" ht="30" customHeight="1" x14ac:dyDescent="0.4">
      <c r="B159" s="131" t="s">
        <v>373</v>
      </c>
      <c r="C159" s="115"/>
      <c r="D159" s="116"/>
      <c r="E159" s="132" t="s">
        <v>316</v>
      </c>
      <c r="F159" s="175" t="s">
        <v>320</v>
      </c>
      <c r="G159" s="187" t="s">
        <v>338</v>
      </c>
      <c r="H159" s="187" t="s">
        <v>343</v>
      </c>
      <c r="I159" s="202" t="s">
        <v>487</v>
      </c>
      <c r="J159" s="243" t="s">
        <v>567</v>
      </c>
    </row>
    <row r="160" spans="2:10" x14ac:dyDescent="0.3">
      <c r="B160" s="44"/>
      <c r="C160" s="45"/>
      <c r="D160" s="46"/>
      <c r="E160" s="47"/>
      <c r="F160" s="56"/>
    </row>
    <row r="161" spans="2:10" ht="15" customHeight="1" x14ac:dyDescent="0.3">
      <c r="B161" s="80" t="s">
        <v>388</v>
      </c>
      <c r="C161" s="89"/>
      <c r="D161" s="90"/>
      <c r="E161" s="133"/>
      <c r="F161" s="151"/>
    </row>
    <row r="162" spans="2:10" ht="15" customHeight="1" x14ac:dyDescent="0.3">
      <c r="B162" s="80"/>
      <c r="C162" s="89"/>
      <c r="D162" s="90"/>
      <c r="E162" s="133"/>
      <c r="F162" s="151"/>
    </row>
    <row r="163" spans="2:10" ht="18" customHeight="1" x14ac:dyDescent="0.3">
      <c r="B163" s="80" t="s">
        <v>389</v>
      </c>
      <c r="C163" s="89"/>
      <c r="D163" s="90"/>
      <c r="E163" s="91"/>
      <c r="F163" s="92"/>
    </row>
    <row r="164" spans="2:10" ht="61.5" customHeight="1" x14ac:dyDescent="0.3">
      <c r="B164" s="87" t="s">
        <v>65</v>
      </c>
      <c r="C164" s="85"/>
      <c r="D164" s="75"/>
      <c r="E164" s="75"/>
      <c r="F164" s="92"/>
    </row>
    <row r="165" spans="2:10" ht="16.5" customHeight="1" x14ac:dyDescent="0.3">
      <c r="B165" s="87" t="s">
        <v>58</v>
      </c>
      <c r="C165" s="85"/>
      <c r="D165" s="86">
        <v>4130</v>
      </c>
      <c r="E165" s="76">
        <f t="shared" ref="E165:E167" si="59">D165*1.0325</f>
        <v>4264.2249999999995</v>
      </c>
      <c r="F165" s="76">
        <v>6000</v>
      </c>
      <c r="G165" s="76">
        <f t="shared" ref="G165:G166" si="60">F165*1.03</f>
        <v>6180</v>
      </c>
      <c r="H165" s="76">
        <f t="shared" ref="H165:H167" si="61">G165*1.033</f>
        <v>6383.94</v>
      </c>
      <c r="I165" s="76">
        <v>10460</v>
      </c>
      <c r="J165" s="204">
        <f>ROUND(1.031*I165,-1)</f>
        <v>10780</v>
      </c>
    </row>
    <row r="166" spans="2:10" ht="15.75" customHeight="1" x14ac:dyDescent="0.3">
      <c r="B166" s="87" t="s">
        <v>59</v>
      </c>
      <c r="C166" s="85"/>
      <c r="D166" s="86">
        <v>6195</v>
      </c>
      <c r="E166" s="76">
        <f t="shared" si="59"/>
        <v>6396.3374999999996</v>
      </c>
      <c r="F166" s="76">
        <v>8000</v>
      </c>
      <c r="G166" s="76">
        <f t="shared" si="60"/>
        <v>8240</v>
      </c>
      <c r="H166" s="76">
        <f t="shared" si="61"/>
        <v>8511.92</v>
      </c>
      <c r="I166" s="76">
        <v>13950</v>
      </c>
      <c r="J166" s="204">
        <f>ROUND(1.03*I166,-1)</f>
        <v>14370</v>
      </c>
    </row>
    <row r="167" spans="2:10" ht="36.75" customHeight="1" x14ac:dyDescent="0.25">
      <c r="B167" s="87" t="s">
        <v>66</v>
      </c>
      <c r="C167" s="206"/>
      <c r="D167" s="91">
        <v>2065</v>
      </c>
      <c r="E167" s="207">
        <f t="shared" si="59"/>
        <v>2132.1124999999997</v>
      </c>
      <c r="F167" s="207">
        <v>2200</v>
      </c>
      <c r="G167" s="207">
        <v>2270</v>
      </c>
      <c r="H167" s="207">
        <f t="shared" si="61"/>
        <v>2344.91</v>
      </c>
      <c r="I167" s="207">
        <v>3850</v>
      </c>
      <c r="J167" s="233">
        <f>ROUND(1.03*I167,-1)</f>
        <v>3970</v>
      </c>
    </row>
    <row r="168" spans="2:10" ht="9.75" customHeight="1" x14ac:dyDescent="0.3">
      <c r="B168" s="87"/>
      <c r="C168" s="85"/>
      <c r="D168" s="86"/>
      <c r="E168" s="76"/>
      <c r="F168" s="76"/>
    </row>
    <row r="169" spans="2:10" ht="17.25" customHeight="1" x14ac:dyDescent="0.3">
      <c r="B169" s="80" t="s">
        <v>390</v>
      </c>
      <c r="C169" s="85"/>
      <c r="D169" s="79"/>
      <c r="E169" s="76"/>
      <c r="F169" s="74"/>
    </row>
    <row r="170" spans="2:10" ht="63.75" customHeight="1" x14ac:dyDescent="0.3">
      <c r="B170" s="87" t="s">
        <v>391</v>
      </c>
      <c r="C170" s="97"/>
      <c r="D170" s="75"/>
      <c r="E170" s="75"/>
      <c r="F170" s="92"/>
    </row>
    <row r="171" spans="2:10" ht="15" customHeight="1" x14ac:dyDescent="0.3">
      <c r="B171" s="87" t="s">
        <v>62</v>
      </c>
      <c r="C171" s="85"/>
      <c r="D171" s="86">
        <v>7744</v>
      </c>
      <c r="E171" s="76">
        <f>D171*1.0325</f>
        <v>7995.6799999999994</v>
      </c>
      <c r="F171" s="76">
        <f>E171*1.033</f>
        <v>8259.5374399999982</v>
      </c>
      <c r="G171" s="76">
        <f t="shared" ref="G171:G172" si="62">F171*1.03</f>
        <v>8507.3235631999978</v>
      </c>
      <c r="H171" s="76">
        <f t="shared" ref="H171:H172" si="63">G171*1.033</f>
        <v>8788.0652407855978</v>
      </c>
      <c r="I171" s="76">
        <v>14400</v>
      </c>
      <c r="J171" s="204">
        <f>ROUND(1.031*I171,-1)</f>
        <v>14850</v>
      </c>
    </row>
    <row r="172" spans="2:10" ht="15" customHeight="1" x14ac:dyDescent="0.3">
      <c r="B172" s="87" t="s">
        <v>63</v>
      </c>
      <c r="C172" s="85"/>
      <c r="D172" s="86">
        <v>10325</v>
      </c>
      <c r="E172" s="76">
        <f t="shared" ref="E172" si="64">D172*1.0325</f>
        <v>10660.5625</v>
      </c>
      <c r="F172" s="76">
        <f>E172*1.033</f>
        <v>11012.361062499998</v>
      </c>
      <c r="G172" s="76">
        <f t="shared" si="62"/>
        <v>11342.731894374998</v>
      </c>
      <c r="H172" s="76">
        <f t="shared" si="63"/>
        <v>11717.042046889372</v>
      </c>
      <c r="I172" s="76">
        <v>19200</v>
      </c>
      <c r="J172" s="204">
        <f>ROUND(1.031*I172,-1)</f>
        <v>19800</v>
      </c>
    </row>
    <row r="173" spans="2:10" ht="15.75" customHeight="1" x14ac:dyDescent="0.3">
      <c r="B173" s="87"/>
      <c r="C173" s="94"/>
      <c r="D173" s="88"/>
      <c r="E173" s="91"/>
      <c r="F173" s="92"/>
    </row>
    <row r="174" spans="2:10" ht="18" customHeight="1" x14ac:dyDescent="0.3">
      <c r="B174" s="87" t="s">
        <v>441</v>
      </c>
      <c r="C174" s="135"/>
      <c r="D174" s="88">
        <v>620</v>
      </c>
      <c r="E174" s="76">
        <f>D174*1.0325</f>
        <v>640.15</v>
      </c>
      <c r="F174" s="76">
        <f>E174*1.033</f>
        <v>661.27494999999988</v>
      </c>
      <c r="G174" s="76">
        <f t="shared" ref="G174" si="65">F174*1.03</f>
        <v>681.11319849999984</v>
      </c>
      <c r="H174" s="76">
        <f t="shared" ref="H174" si="66">G174*1.033</f>
        <v>703.58993405049978</v>
      </c>
      <c r="I174" s="76">
        <v>1160</v>
      </c>
      <c r="J174" s="204">
        <f>ROUND(1.031*I174,-1)</f>
        <v>1200</v>
      </c>
    </row>
    <row r="175" spans="2:10" x14ac:dyDescent="0.3">
      <c r="B175" s="87"/>
      <c r="C175" s="73"/>
      <c r="D175" s="74"/>
      <c r="E175" s="91"/>
      <c r="F175" s="92"/>
      <c r="G175" s="91"/>
      <c r="H175" s="192"/>
      <c r="I175" s="261"/>
      <c r="J175" s="261"/>
    </row>
    <row r="176" spans="2:10" ht="58.5" customHeight="1" x14ac:dyDescent="0.3">
      <c r="B176" s="80" t="s">
        <v>392</v>
      </c>
      <c r="C176" s="81"/>
      <c r="D176" s="82"/>
      <c r="E176" s="83"/>
      <c r="F176" s="92"/>
      <c r="G176" s="86"/>
      <c r="H176" s="86"/>
      <c r="J176" s="245"/>
    </row>
    <row r="177" spans="2:10" x14ac:dyDescent="0.3">
      <c r="B177" s="87" t="s">
        <v>71</v>
      </c>
      <c r="C177" s="85"/>
      <c r="D177" s="86">
        <v>2065</v>
      </c>
      <c r="E177" s="76">
        <f t="shared" ref="E177:E178" si="67">D177*1.0325</f>
        <v>2132.1124999999997</v>
      </c>
      <c r="F177" s="76">
        <f>E177*1.033</f>
        <v>2202.4722124999994</v>
      </c>
      <c r="G177" s="76">
        <f t="shared" ref="G177:G178" si="68">F177*1.03</f>
        <v>2268.5463788749994</v>
      </c>
      <c r="H177" s="76">
        <f t="shared" ref="H177:H178" si="69">G177*1.033</f>
        <v>2343.4084093778742</v>
      </c>
      <c r="I177" s="76">
        <v>3850</v>
      </c>
      <c r="J177" s="204">
        <f>ROUND(1.031*I177,-1)</f>
        <v>3970</v>
      </c>
    </row>
    <row r="178" spans="2:10" ht="17.25" customHeight="1" x14ac:dyDescent="0.3">
      <c r="B178" s="87" t="s">
        <v>73</v>
      </c>
      <c r="C178" s="85"/>
      <c r="D178" s="86">
        <v>516</v>
      </c>
      <c r="E178" s="76">
        <f t="shared" si="67"/>
        <v>532.77</v>
      </c>
      <c r="F178" s="76">
        <f>E178*1.033</f>
        <v>550.35140999999999</v>
      </c>
      <c r="G178" s="76">
        <f t="shared" si="68"/>
        <v>566.86195229999998</v>
      </c>
      <c r="H178" s="76">
        <f t="shared" si="69"/>
        <v>585.5683967258999</v>
      </c>
      <c r="I178" s="76">
        <v>960</v>
      </c>
      <c r="J178" s="204">
        <f>ROUND(1.031*I178,-1)</f>
        <v>990</v>
      </c>
    </row>
    <row r="179" spans="2:10" x14ac:dyDescent="0.3">
      <c r="B179" s="136"/>
      <c r="C179" s="85"/>
      <c r="D179" s="137"/>
      <c r="E179" s="76"/>
      <c r="F179" s="90"/>
      <c r="G179" s="99"/>
      <c r="H179" s="99"/>
      <c r="I179" s="99"/>
      <c r="J179" s="246"/>
    </row>
    <row r="180" spans="2:10" ht="60.75" customHeight="1" x14ac:dyDescent="0.3">
      <c r="B180" s="80" t="s">
        <v>393</v>
      </c>
      <c r="C180" s="85"/>
      <c r="D180" s="75"/>
      <c r="E180" s="75"/>
      <c r="F180" s="75"/>
      <c r="G180" s="95"/>
      <c r="H180" s="110"/>
      <c r="I180" s="110"/>
      <c r="J180" s="246"/>
    </row>
    <row r="181" spans="2:10" x14ac:dyDescent="0.3">
      <c r="B181" s="87" t="s">
        <v>71</v>
      </c>
      <c r="C181" s="85"/>
      <c r="D181" s="86">
        <v>4130</v>
      </c>
      <c r="E181" s="76">
        <f t="shared" ref="E181:E182" si="70">D181*1.0325</f>
        <v>4264.2249999999995</v>
      </c>
      <c r="F181" s="76">
        <f>E181*1.033</f>
        <v>4404.9444249999988</v>
      </c>
      <c r="G181" s="76">
        <f t="shared" ref="G181:G182" si="71">F181*1.03</f>
        <v>4537.0927577499988</v>
      </c>
      <c r="H181" s="76">
        <f t="shared" ref="H181:H182" si="72">G181*1.033</f>
        <v>4686.8168187557485</v>
      </c>
      <c r="I181" s="76">
        <v>7680</v>
      </c>
      <c r="J181" s="204">
        <f>ROUND(1.031*I181,-1)</f>
        <v>7920</v>
      </c>
    </row>
    <row r="182" spans="2:10" ht="15.75" customHeight="1" x14ac:dyDescent="0.3">
      <c r="B182" s="87" t="s">
        <v>73</v>
      </c>
      <c r="C182" s="85"/>
      <c r="D182" s="86">
        <v>1549</v>
      </c>
      <c r="E182" s="76">
        <f t="shared" si="70"/>
        <v>1599.3425</v>
      </c>
      <c r="F182" s="76">
        <f>E182*1.033</f>
        <v>1652.1208024999999</v>
      </c>
      <c r="G182" s="76">
        <f t="shared" si="71"/>
        <v>1701.6844265749999</v>
      </c>
      <c r="H182" s="76">
        <f t="shared" si="72"/>
        <v>1757.8400126519748</v>
      </c>
      <c r="I182" s="76">
        <v>2870</v>
      </c>
      <c r="J182" s="204">
        <f>ROUND(1.031*I182,-1)</f>
        <v>2960</v>
      </c>
    </row>
    <row r="183" spans="2:10" ht="36.75" customHeight="1" x14ac:dyDescent="0.3">
      <c r="B183" s="87" t="s">
        <v>76</v>
      </c>
      <c r="C183" s="85"/>
      <c r="D183" s="137"/>
      <c r="E183" s="91"/>
      <c r="F183" s="90"/>
      <c r="G183" s="99"/>
      <c r="J183" s="246"/>
    </row>
    <row r="184" spans="2:10" ht="18" customHeight="1" x14ac:dyDescent="0.3">
      <c r="B184" s="87"/>
      <c r="C184" s="85"/>
      <c r="D184" s="137"/>
      <c r="E184" s="91"/>
      <c r="F184" s="90"/>
      <c r="G184" s="99"/>
      <c r="J184" s="246"/>
    </row>
    <row r="185" spans="2:10" ht="15" customHeight="1" x14ac:dyDescent="0.3">
      <c r="B185" s="80" t="s">
        <v>394</v>
      </c>
      <c r="C185" s="85"/>
      <c r="D185" s="74"/>
      <c r="E185" s="76"/>
      <c r="F185" s="74"/>
      <c r="G185" s="99"/>
      <c r="J185" s="246"/>
    </row>
    <row r="186" spans="2:10" ht="15" customHeight="1" x14ac:dyDescent="0.3">
      <c r="B186" s="87" t="s">
        <v>78</v>
      </c>
      <c r="C186" s="85"/>
      <c r="D186" s="86">
        <v>2065</v>
      </c>
      <c r="E186" s="76">
        <f t="shared" ref="E186:E187" si="73">D186*1.0325</f>
        <v>2132.1124999999997</v>
      </c>
      <c r="F186" s="76">
        <f>E186*1.033</f>
        <v>2202.4722124999994</v>
      </c>
      <c r="G186" s="76">
        <f t="shared" ref="G186:G187" si="74">F186*1.03</f>
        <v>2268.5463788749994</v>
      </c>
      <c r="H186" s="76">
        <f t="shared" ref="H186:H187" si="75">G186*1.033</f>
        <v>2343.4084093778742</v>
      </c>
      <c r="I186" s="76">
        <v>3850</v>
      </c>
      <c r="J186" s="204">
        <f>ROUND(1.031*I186,-1)</f>
        <v>3970</v>
      </c>
    </row>
    <row r="187" spans="2:10" ht="15" customHeight="1" x14ac:dyDescent="0.3">
      <c r="B187" s="87" t="s">
        <v>79</v>
      </c>
      <c r="C187" s="85"/>
      <c r="D187" s="88">
        <v>516</v>
      </c>
      <c r="E187" s="76">
        <f t="shared" si="73"/>
        <v>532.77</v>
      </c>
      <c r="F187" s="76">
        <f>E187*1.033</f>
        <v>550.35140999999999</v>
      </c>
      <c r="G187" s="76">
        <f t="shared" si="74"/>
        <v>566.86195229999998</v>
      </c>
      <c r="H187" s="76">
        <f t="shared" si="75"/>
        <v>585.5683967258999</v>
      </c>
      <c r="I187" s="76">
        <v>960</v>
      </c>
      <c r="J187" s="204">
        <f>ROUND(1.031*I187,-1)</f>
        <v>990</v>
      </c>
    </row>
    <row r="188" spans="2:10" ht="15" customHeight="1" x14ac:dyDescent="0.3">
      <c r="B188" s="87"/>
      <c r="C188" s="85"/>
      <c r="D188" s="88"/>
      <c r="E188" s="76"/>
      <c r="F188" s="74"/>
      <c r="G188" s="86"/>
      <c r="J188" s="246"/>
    </row>
    <row r="189" spans="2:10" x14ac:dyDescent="0.3">
      <c r="B189" s="80" t="s">
        <v>395</v>
      </c>
      <c r="C189" s="85"/>
      <c r="D189" s="79"/>
      <c r="E189" s="84"/>
      <c r="F189" s="74"/>
      <c r="G189" s="95"/>
      <c r="H189" s="110"/>
      <c r="I189" s="110"/>
      <c r="J189" s="246"/>
    </row>
    <row r="190" spans="2:10" ht="15" customHeight="1" x14ac:dyDescent="0.3">
      <c r="B190" s="87" t="s">
        <v>81</v>
      </c>
      <c r="C190" s="85"/>
      <c r="D190" s="88">
        <v>671</v>
      </c>
      <c r="E190" s="76">
        <f t="shared" ref="E190" si="76">D190*1.0325</f>
        <v>692.8075</v>
      </c>
      <c r="F190" s="76">
        <f>E190*1.033</f>
        <v>715.67014749999998</v>
      </c>
      <c r="G190" s="76">
        <f t="shared" ref="G190" si="77">F190*1.03</f>
        <v>737.14025192500003</v>
      </c>
      <c r="H190" s="76">
        <f t="shared" ref="H190" si="78">G190*1.033</f>
        <v>761.46588023852496</v>
      </c>
      <c r="I190" s="76">
        <v>1250</v>
      </c>
      <c r="J190" s="204">
        <f>ROUND(1.031*I190,-1)</f>
        <v>1290</v>
      </c>
    </row>
    <row r="191" spans="2:10" x14ac:dyDescent="0.3">
      <c r="B191" s="87"/>
      <c r="C191" s="85"/>
      <c r="D191" s="137"/>
      <c r="E191" s="91"/>
      <c r="F191" s="90"/>
      <c r="G191" s="99"/>
      <c r="J191" s="246"/>
    </row>
    <row r="192" spans="2:10" ht="15" customHeight="1" x14ac:dyDescent="0.3">
      <c r="B192" s="80" t="s">
        <v>397</v>
      </c>
      <c r="C192" s="85"/>
      <c r="D192" s="82"/>
      <c r="E192" s="83"/>
      <c r="F192" s="88"/>
      <c r="G192" s="86"/>
      <c r="J192" s="246"/>
    </row>
    <row r="193" spans="2:10" ht="56.25" x14ac:dyDescent="0.3">
      <c r="B193" s="87" t="s">
        <v>236</v>
      </c>
      <c r="C193" s="85"/>
      <c r="D193" s="137"/>
      <c r="E193" s="91"/>
      <c r="F193" s="88"/>
      <c r="G193" s="86"/>
      <c r="H193" s="86"/>
      <c r="I193" s="86"/>
      <c r="J193" s="246"/>
    </row>
    <row r="194" spans="2:10" ht="13.5" customHeight="1" x14ac:dyDescent="0.3">
      <c r="B194" s="87"/>
      <c r="C194" s="85"/>
      <c r="D194" s="137"/>
      <c r="E194" s="91"/>
      <c r="F194" s="88"/>
      <c r="G194" s="86"/>
      <c r="H194" s="86"/>
      <c r="I194" s="86"/>
      <c r="J194" s="246"/>
    </row>
    <row r="195" spans="2:10" ht="76.5" customHeight="1" x14ac:dyDescent="0.3">
      <c r="B195" s="87" t="s">
        <v>84</v>
      </c>
      <c r="C195" s="85"/>
      <c r="D195" s="137"/>
      <c r="E195" s="91"/>
      <c r="F195" s="88"/>
      <c r="G195" s="86"/>
      <c r="J195" s="246"/>
    </row>
    <row r="196" spans="2:10" ht="14.25" customHeight="1" x14ac:dyDescent="0.3">
      <c r="B196" s="87"/>
      <c r="C196" s="85"/>
      <c r="D196" s="137"/>
      <c r="E196" s="91"/>
      <c r="F196" s="88"/>
      <c r="G196" s="86"/>
      <c r="J196" s="246"/>
    </row>
    <row r="197" spans="2:10" ht="30" customHeight="1" x14ac:dyDescent="0.4">
      <c r="B197" s="131" t="s">
        <v>373</v>
      </c>
      <c r="C197" s="115"/>
      <c r="D197" s="116"/>
      <c r="E197" s="132" t="s">
        <v>316</v>
      </c>
      <c r="F197" s="175" t="s">
        <v>320</v>
      </c>
      <c r="G197" s="187" t="s">
        <v>338</v>
      </c>
      <c r="H197" s="187" t="s">
        <v>343</v>
      </c>
      <c r="I197" s="202" t="s">
        <v>487</v>
      </c>
      <c r="J197" s="243" t="s">
        <v>567</v>
      </c>
    </row>
    <row r="198" spans="2:10" x14ac:dyDescent="0.3">
      <c r="B198" s="100"/>
      <c r="C198" s="70"/>
      <c r="D198" s="103"/>
      <c r="E198" s="102"/>
      <c r="F198" s="101"/>
      <c r="G198" s="86"/>
      <c r="J198" s="246"/>
    </row>
    <row r="199" spans="2:10" ht="15" customHeight="1" x14ac:dyDescent="0.3">
      <c r="B199" s="80" t="s">
        <v>398</v>
      </c>
      <c r="C199" s="85"/>
      <c r="D199" s="79"/>
      <c r="E199" s="75"/>
      <c r="F199" s="75"/>
      <c r="G199" s="86"/>
      <c r="J199" s="246"/>
    </row>
    <row r="200" spans="2:10" ht="37.5" x14ac:dyDescent="0.3">
      <c r="B200" s="87" t="s">
        <v>86</v>
      </c>
      <c r="C200" s="85"/>
      <c r="D200" s="137"/>
      <c r="E200" s="91"/>
      <c r="F200" s="88"/>
      <c r="G200" s="86"/>
      <c r="J200" s="246"/>
    </row>
    <row r="201" spans="2:10" ht="57.75" customHeight="1" x14ac:dyDescent="0.3">
      <c r="B201" s="87" t="s">
        <v>396</v>
      </c>
      <c r="C201" s="85"/>
      <c r="D201" s="137"/>
      <c r="E201" s="91"/>
      <c r="F201" s="88"/>
      <c r="G201" s="86"/>
      <c r="J201" s="246"/>
    </row>
    <row r="202" spans="2:10" ht="39" customHeight="1" x14ac:dyDescent="0.3">
      <c r="B202" s="80" t="s">
        <v>399</v>
      </c>
      <c r="C202" s="85"/>
      <c r="D202" s="82"/>
      <c r="E202" s="133"/>
      <c r="F202" s="151"/>
      <c r="G202" s="86"/>
      <c r="H202" s="86"/>
      <c r="I202" s="86"/>
      <c r="J202" s="246"/>
    </row>
    <row r="203" spans="2:10" ht="56.25" customHeight="1" x14ac:dyDescent="0.3">
      <c r="B203" s="87" t="s">
        <v>88</v>
      </c>
      <c r="C203" s="85"/>
      <c r="D203" s="137"/>
      <c r="E203" s="91"/>
      <c r="F203" s="88"/>
      <c r="G203" s="86"/>
      <c r="H203" s="86"/>
      <c r="I203" s="86"/>
      <c r="J203" s="246"/>
    </row>
    <row r="204" spans="2:10" x14ac:dyDescent="0.3">
      <c r="B204" s="87"/>
      <c r="C204" s="85"/>
      <c r="D204" s="137"/>
      <c r="E204" s="91"/>
      <c r="F204" s="88"/>
      <c r="G204" s="86"/>
      <c r="H204" s="86"/>
      <c r="I204" s="86"/>
      <c r="J204" s="246"/>
    </row>
    <row r="205" spans="2:10" ht="15" customHeight="1" x14ac:dyDescent="0.3">
      <c r="B205" s="80" t="s">
        <v>400</v>
      </c>
      <c r="C205" s="85"/>
      <c r="D205" s="82"/>
      <c r="E205" s="83"/>
      <c r="F205" s="88"/>
      <c r="G205" s="86"/>
      <c r="H205" s="86"/>
      <c r="I205" s="86"/>
      <c r="J205" s="246"/>
    </row>
    <row r="206" spans="2:10" ht="15" customHeight="1" x14ac:dyDescent="0.3">
      <c r="B206" s="87" t="s">
        <v>336</v>
      </c>
      <c r="C206" s="73"/>
      <c r="D206"/>
      <c r="E206" s="88">
        <v>181</v>
      </c>
      <c r="F206" s="76">
        <v>175</v>
      </c>
      <c r="G206" s="76">
        <v>175</v>
      </c>
      <c r="H206" s="76">
        <f t="shared" ref="H206:H207" si="79">G206*1.033</f>
        <v>180.77499999999998</v>
      </c>
      <c r="I206" s="76">
        <v>175</v>
      </c>
      <c r="J206" s="204">
        <v>175</v>
      </c>
    </row>
    <row r="207" spans="2:10" ht="15" customHeight="1" x14ac:dyDescent="0.3">
      <c r="B207" s="87" t="s">
        <v>337</v>
      </c>
      <c r="C207" s="73"/>
      <c r="D207"/>
      <c r="E207" s="88">
        <v>361</v>
      </c>
      <c r="F207" s="76">
        <v>350</v>
      </c>
      <c r="G207" s="76">
        <v>350</v>
      </c>
      <c r="H207" s="76">
        <f t="shared" si="79"/>
        <v>361.54999999999995</v>
      </c>
      <c r="I207" s="76">
        <v>350</v>
      </c>
      <c r="J207" s="204">
        <v>350</v>
      </c>
    </row>
    <row r="208" spans="2:10" ht="15" customHeight="1" x14ac:dyDescent="0.3">
      <c r="B208" s="87"/>
      <c r="C208" s="73"/>
      <c r="D208" s="88"/>
      <c r="E208" s="76"/>
      <c r="F208" s="76"/>
    </row>
    <row r="209" spans="1:34" ht="37.5" x14ac:dyDescent="0.3">
      <c r="B209" s="87" t="s">
        <v>401</v>
      </c>
      <c r="C209" s="73"/>
      <c r="D209" s="88"/>
      <c r="E209" s="76"/>
      <c r="F209" s="76"/>
    </row>
    <row r="210" spans="1:34" ht="37.5" x14ac:dyDescent="0.3">
      <c r="B210" s="87" t="s">
        <v>402</v>
      </c>
      <c r="C210" s="73"/>
      <c r="D210" s="88"/>
      <c r="E210" s="76"/>
      <c r="F210" s="76"/>
    </row>
    <row r="211" spans="1:34" ht="37.5" x14ac:dyDescent="0.3">
      <c r="B211" s="87" t="s">
        <v>403</v>
      </c>
      <c r="C211" s="73"/>
      <c r="D211" s="88"/>
      <c r="E211" s="76"/>
      <c r="F211" s="76"/>
    </row>
    <row r="212" spans="1:34" x14ac:dyDescent="0.3">
      <c r="B212" s="87" t="s">
        <v>404</v>
      </c>
      <c r="C212" s="73"/>
      <c r="D212" s="74"/>
      <c r="E212" s="76"/>
      <c r="F212" s="74"/>
    </row>
    <row r="213" spans="1:34" s="235" customFormat="1" ht="36" customHeight="1" x14ac:dyDescent="0.3">
      <c r="A213" s="37"/>
      <c r="B213" s="87" t="s">
        <v>405</v>
      </c>
      <c r="C213" s="73"/>
      <c r="D213" s="74"/>
      <c r="E213" s="76"/>
      <c r="F213" s="74"/>
      <c r="G213" s="76"/>
      <c r="H213" s="76"/>
      <c r="I213" s="76"/>
      <c r="J213" s="204"/>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row>
    <row r="214" spans="1:34" s="236" customFormat="1" ht="36" customHeight="1" x14ac:dyDescent="0.3">
      <c r="B214" s="72" t="s">
        <v>428</v>
      </c>
      <c r="C214" s="221"/>
      <c r="D214" s="182"/>
      <c r="E214" s="84"/>
      <c r="F214" s="182"/>
      <c r="G214" s="84"/>
      <c r="H214" s="84"/>
      <c r="I214" s="84"/>
      <c r="J214" s="204"/>
    </row>
    <row r="215" spans="1:34" s="222" customFormat="1" ht="28.9" customHeight="1" x14ac:dyDescent="0.3">
      <c r="A215" s="201"/>
      <c r="B215" s="61" t="s">
        <v>406</v>
      </c>
      <c r="C215" s="221"/>
      <c r="D215" s="182"/>
      <c r="E215" s="84"/>
      <c r="F215" s="182"/>
      <c r="G215" s="84"/>
      <c r="H215" s="84"/>
      <c r="I215" s="84"/>
      <c r="J215" s="204"/>
      <c r="K215" s="201"/>
      <c r="L215" s="201"/>
      <c r="M215" s="201"/>
      <c r="N215" s="201"/>
      <c r="O215" s="201"/>
      <c r="P215" s="201"/>
      <c r="Q215" s="201"/>
      <c r="R215" s="201"/>
      <c r="S215" s="201"/>
      <c r="T215" s="201"/>
      <c r="U215" s="201"/>
      <c r="V215" s="201"/>
      <c r="W215" s="201"/>
      <c r="X215" s="201"/>
      <c r="Y215" s="201"/>
      <c r="Z215" s="201"/>
      <c r="AA215" s="201"/>
      <c r="AB215" s="201"/>
      <c r="AC215" s="201"/>
      <c r="AD215" s="201"/>
      <c r="AE215" s="201"/>
      <c r="AF215" s="201"/>
      <c r="AG215" s="201"/>
      <c r="AH215" s="201"/>
    </row>
    <row r="216" spans="1:34" x14ac:dyDescent="0.3">
      <c r="B216" s="60" t="s">
        <v>407</v>
      </c>
      <c r="C216" s="73"/>
      <c r="D216" s="74"/>
      <c r="E216" s="76"/>
      <c r="F216" s="74"/>
      <c r="I216" s="76">
        <v>430</v>
      </c>
      <c r="J216" s="204">
        <f>I216*1.031</f>
        <v>443.33</v>
      </c>
    </row>
    <row r="217" spans="1:34" x14ac:dyDescent="0.3">
      <c r="B217" s="87" t="s">
        <v>408</v>
      </c>
      <c r="C217" s="73"/>
      <c r="D217" s="74"/>
      <c r="E217" s="76"/>
      <c r="F217" s="74"/>
      <c r="I217" s="76">
        <v>310</v>
      </c>
      <c r="J217" s="204">
        <f t="shared" ref="J217:J220" si="80">I217*1.031</f>
        <v>319.60999999999996</v>
      </c>
    </row>
    <row r="218" spans="1:34" x14ac:dyDescent="0.3">
      <c r="B218" s="87" t="s">
        <v>410</v>
      </c>
      <c r="C218" s="73"/>
      <c r="D218" s="74"/>
      <c r="E218" s="76"/>
      <c r="F218" s="74"/>
      <c r="I218" s="76">
        <v>185</v>
      </c>
      <c r="J218" s="204">
        <f t="shared" si="80"/>
        <v>190.73499999999999</v>
      </c>
    </row>
    <row r="219" spans="1:34" x14ac:dyDescent="0.3">
      <c r="B219" s="87" t="s">
        <v>409</v>
      </c>
      <c r="C219" s="73"/>
      <c r="D219" s="74"/>
      <c r="E219" s="76"/>
      <c r="F219" s="74"/>
      <c r="I219" s="76">
        <v>95</v>
      </c>
      <c r="J219" s="204">
        <f t="shared" si="80"/>
        <v>97.944999999999993</v>
      </c>
    </row>
    <row r="220" spans="1:34" x14ac:dyDescent="0.3">
      <c r="B220" s="87" t="s">
        <v>411</v>
      </c>
      <c r="C220" s="73"/>
      <c r="D220" s="74"/>
      <c r="E220" s="76"/>
      <c r="F220" s="74"/>
      <c r="I220" s="76">
        <v>65</v>
      </c>
      <c r="J220" s="204">
        <f t="shared" si="80"/>
        <v>67.015000000000001</v>
      </c>
    </row>
    <row r="221" spans="1:34" x14ac:dyDescent="0.3">
      <c r="B221" s="87"/>
      <c r="C221" s="73"/>
      <c r="D221" s="74"/>
      <c r="E221" s="76"/>
      <c r="F221" s="74"/>
    </row>
    <row r="222" spans="1:34" x14ac:dyDescent="0.3">
      <c r="B222" s="80" t="s">
        <v>412</v>
      </c>
      <c r="C222" s="73"/>
      <c r="D222" s="74"/>
      <c r="E222" s="76"/>
      <c r="F222" s="74"/>
    </row>
    <row r="223" spans="1:34" x14ac:dyDescent="0.3">
      <c r="B223" s="87" t="s">
        <v>413</v>
      </c>
      <c r="C223" s="73"/>
      <c r="D223" s="74"/>
      <c r="E223" s="76"/>
      <c r="F223" s="74"/>
      <c r="I223" s="76">
        <v>370</v>
      </c>
      <c r="J223" s="204">
        <f t="shared" ref="J223:J227" si="81">I223*1.031</f>
        <v>381.46999999999997</v>
      </c>
    </row>
    <row r="224" spans="1:34" x14ac:dyDescent="0.3">
      <c r="B224" s="87" t="s">
        <v>414</v>
      </c>
      <c r="C224" s="73"/>
      <c r="D224" s="74"/>
      <c r="E224" s="76"/>
      <c r="F224" s="74"/>
      <c r="I224" s="76">
        <v>250</v>
      </c>
      <c r="J224" s="204">
        <f t="shared" si="81"/>
        <v>257.75</v>
      </c>
    </row>
    <row r="225" spans="2:10" x14ac:dyDescent="0.3">
      <c r="B225" s="87" t="s">
        <v>415</v>
      </c>
      <c r="C225" s="73"/>
      <c r="D225" s="74"/>
      <c r="E225" s="76"/>
      <c r="F225" s="74"/>
      <c r="I225" s="76">
        <v>125</v>
      </c>
      <c r="J225" s="204">
        <f t="shared" si="81"/>
        <v>128.875</v>
      </c>
    </row>
    <row r="226" spans="2:10" x14ac:dyDescent="0.3">
      <c r="B226" s="87" t="s">
        <v>416</v>
      </c>
      <c r="C226" s="73"/>
      <c r="D226" s="74"/>
      <c r="E226" s="76"/>
      <c r="F226" s="74"/>
      <c r="I226" s="76">
        <v>65</v>
      </c>
      <c r="J226" s="204">
        <f t="shared" si="81"/>
        <v>67.015000000000001</v>
      </c>
    </row>
    <row r="227" spans="2:10" x14ac:dyDescent="0.3">
      <c r="B227" s="87" t="s">
        <v>417</v>
      </c>
      <c r="C227" s="73"/>
      <c r="D227" s="74"/>
      <c r="E227" s="76"/>
      <c r="F227" s="74"/>
      <c r="I227" s="76">
        <v>30</v>
      </c>
      <c r="J227" s="204">
        <f t="shared" si="81"/>
        <v>30.929999999999996</v>
      </c>
    </row>
    <row r="228" spans="2:10" x14ac:dyDescent="0.3">
      <c r="B228" s="87"/>
      <c r="C228" s="73"/>
      <c r="D228" s="74"/>
      <c r="E228" s="76"/>
      <c r="F228" s="74"/>
    </row>
    <row r="229" spans="2:10" x14ac:dyDescent="0.3">
      <c r="B229" s="80" t="s">
        <v>418</v>
      </c>
      <c r="C229" s="73"/>
      <c r="D229" s="74"/>
      <c r="E229" s="76"/>
      <c r="F229" s="74"/>
    </row>
    <row r="230" spans="2:10" x14ac:dyDescent="0.3">
      <c r="B230" s="87" t="s">
        <v>419</v>
      </c>
      <c r="C230" s="73"/>
      <c r="D230" s="74"/>
      <c r="E230" s="76"/>
      <c r="F230" s="74"/>
      <c r="I230" s="76">
        <v>100</v>
      </c>
      <c r="J230" s="204">
        <f t="shared" ref="J230" si="82">I230*1.031</f>
        <v>103.1</v>
      </c>
    </row>
    <row r="231" spans="2:10" x14ac:dyDescent="0.3">
      <c r="B231" s="87"/>
      <c r="C231" s="73"/>
      <c r="D231" s="74"/>
      <c r="E231" s="76"/>
      <c r="F231" s="74"/>
    </row>
    <row r="232" spans="2:10" x14ac:dyDescent="0.3">
      <c r="B232" s="80" t="s">
        <v>420</v>
      </c>
      <c r="C232" s="73"/>
      <c r="D232" s="74"/>
      <c r="E232" s="76"/>
      <c r="F232" s="74"/>
    </row>
    <row r="233" spans="2:10" x14ac:dyDescent="0.3">
      <c r="B233" s="87" t="s">
        <v>443</v>
      </c>
      <c r="C233" s="73"/>
      <c r="D233" s="74"/>
      <c r="E233" s="76"/>
      <c r="F233" s="74"/>
      <c r="I233" s="76">
        <v>130</v>
      </c>
      <c r="J233" s="204">
        <f t="shared" ref="J233:J234" si="83">I233*1.031</f>
        <v>134.03</v>
      </c>
    </row>
    <row r="234" spans="2:10" x14ac:dyDescent="0.3">
      <c r="B234" s="87" t="s">
        <v>421</v>
      </c>
      <c r="C234" s="73"/>
      <c r="D234" s="74"/>
      <c r="E234" s="76"/>
      <c r="F234" s="74"/>
      <c r="I234" s="76">
        <v>15</v>
      </c>
      <c r="J234" s="204">
        <f t="shared" si="83"/>
        <v>15.464999999999998</v>
      </c>
    </row>
    <row r="235" spans="2:10" x14ac:dyDescent="0.3">
      <c r="B235" s="87"/>
      <c r="C235" s="73"/>
      <c r="D235" s="74"/>
      <c r="E235" s="76"/>
      <c r="F235" s="74"/>
    </row>
    <row r="236" spans="2:10" x14ac:dyDescent="0.3">
      <c r="B236" s="80" t="s">
        <v>422</v>
      </c>
      <c r="C236" s="73"/>
      <c r="D236" s="74"/>
      <c r="E236" s="76"/>
      <c r="F236" s="74"/>
      <c r="J236" s="244"/>
    </row>
    <row r="237" spans="2:10" x14ac:dyDescent="0.3">
      <c r="B237" s="225" t="s">
        <v>444</v>
      </c>
      <c r="C237" s="73"/>
      <c r="D237" s="74"/>
      <c r="E237" s="76"/>
      <c r="F237" s="74"/>
      <c r="I237" s="76">
        <v>3000</v>
      </c>
      <c r="J237" s="204">
        <f t="shared" ref="J237" si="84">I237*1.031</f>
        <v>3092.9999999999995</v>
      </c>
    </row>
    <row r="238" spans="2:10" x14ac:dyDescent="0.3">
      <c r="B238" s="87"/>
      <c r="C238" s="73"/>
      <c r="D238" s="74"/>
      <c r="E238" s="76"/>
      <c r="F238" s="74"/>
    </row>
    <row r="239" spans="2:10" x14ac:dyDescent="0.3">
      <c r="B239" s="80" t="s">
        <v>423</v>
      </c>
      <c r="C239" s="73"/>
      <c r="D239" s="74"/>
      <c r="E239" s="76"/>
      <c r="F239" s="74"/>
    </row>
    <row r="240" spans="2:10" x14ac:dyDescent="0.3">
      <c r="B240" s="87" t="s">
        <v>424</v>
      </c>
      <c r="C240" s="73"/>
      <c r="D240" s="74"/>
      <c r="E240" s="76"/>
      <c r="F240" s="74"/>
      <c r="J240" s="204" t="s">
        <v>426</v>
      </c>
    </row>
    <row r="241" spans="1:34" x14ac:dyDescent="0.3">
      <c r="B241" s="87" t="s">
        <v>425</v>
      </c>
      <c r="C241" s="73"/>
      <c r="D241" s="74"/>
      <c r="E241" s="76"/>
      <c r="F241" s="74"/>
      <c r="J241" s="204" t="s">
        <v>426</v>
      </c>
    </row>
    <row r="242" spans="1:34" x14ac:dyDescent="0.3">
      <c r="B242" s="87"/>
      <c r="C242" s="73"/>
      <c r="D242" s="74"/>
      <c r="E242" s="76"/>
      <c r="F242" s="74"/>
    </row>
    <row r="243" spans="1:34" ht="37.5" x14ac:dyDescent="0.3">
      <c r="B243" s="87" t="s">
        <v>427</v>
      </c>
      <c r="C243" s="73"/>
      <c r="D243" s="74"/>
      <c r="E243" s="76"/>
      <c r="F243" s="74"/>
    </row>
    <row r="244" spans="1:34" s="235" customFormat="1" ht="37.5" x14ac:dyDescent="0.3">
      <c r="A244" s="37"/>
      <c r="B244" s="87" t="s">
        <v>402</v>
      </c>
      <c r="C244" s="73"/>
      <c r="D244" s="74"/>
      <c r="E244" s="76"/>
      <c r="F244" s="74"/>
      <c r="G244" s="76"/>
      <c r="H244" s="76"/>
      <c r="I244" s="76"/>
      <c r="J244" s="204"/>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row>
    <row r="245" spans="1:34" s="201" customFormat="1" x14ac:dyDescent="0.3">
      <c r="B245" s="109" t="s">
        <v>429</v>
      </c>
      <c r="C245" s="221"/>
      <c r="D245" s="182"/>
      <c r="E245" s="84"/>
      <c r="F245" s="182"/>
      <c r="G245" s="84"/>
      <c r="H245" s="84"/>
      <c r="I245" s="84"/>
      <c r="J245" s="204"/>
    </row>
    <row r="246" spans="1:34" s="224" customFormat="1" ht="27.6" customHeight="1" x14ac:dyDescent="0.3">
      <c r="A246" s="223"/>
      <c r="B246" s="61" t="s">
        <v>430</v>
      </c>
      <c r="C246" s="73"/>
      <c r="D246" s="74"/>
      <c r="E246" s="76"/>
      <c r="F246" s="74"/>
      <c r="G246" s="76"/>
      <c r="H246" s="76"/>
      <c r="I246" s="76"/>
      <c r="J246" s="204"/>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row>
    <row r="247" spans="1:34" x14ac:dyDescent="0.3">
      <c r="B247" s="87" t="s">
        <v>445</v>
      </c>
      <c r="C247" s="73"/>
      <c r="D247" s="74"/>
      <c r="E247" s="76"/>
      <c r="F247" s="74"/>
    </row>
    <row r="248" spans="1:34" x14ac:dyDescent="0.3">
      <c r="B248" s="87"/>
      <c r="C248" s="73"/>
      <c r="D248" s="74"/>
      <c r="E248" s="76"/>
      <c r="F248" s="74"/>
    </row>
    <row r="249" spans="1:34" x14ac:dyDescent="0.3">
      <c r="B249" s="80" t="s">
        <v>431</v>
      </c>
      <c r="C249" s="73"/>
      <c r="D249" s="74"/>
      <c r="E249" s="76"/>
      <c r="F249" s="74"/>
    </row>
    <row r="250" spans="1:34" x14ac:dyDescent="0.3">
      <c r="B250" s="87" t="s">
        <v>432</v>
      </c>
      <c r="C250" s="73"/>
      <c r="D250" s="74"/>
      <c r="E250" s="76"/>
      <c r="F250" s="74"/>
      <c r="I250" s="76">
        <v>2475</v>
      </c>
      <c r="J250" s="204">
        <f>I250*1.031</f>
        <v>2551.7249999999999</v>
      </c>
    </row>
    <row r="251" spans="1:34" x14ac:dyDescent="0.3">
      <c r="B251" s="87" t="s">
        <v>433</v>
      </c>
      <c r="C251" s="73"/>
      <c r="D251" s="74"/>
      <c r="E251" s="76"/>
      <c r="F251" s="74"/>
      <c r="I251" s="76">
        <v>310</v>
      </c>
      <c r="J251" s="204">
        <f>I251*1.031</f>
        <v>319.60999999999996</v>
      </c>
    </row>
    <row r="252" spans="1:34" x14ac:dyDescent="0.3">
      <c r="B252" s="87"/>
      <c r="C252" s="73"/>
      <c r="D252" s="74"/>
      <c r="E252" s="76"/>
      <c r="F252" s="74"/>
    </row>
    <row r="253" spans="1:34" x14ac:dyDescent="0.3">
      <c r="B253" s="80" t="s">
        <v>434</v>
      </c>
      <c r="C253" s="73"/>
      <c r="D253" s="74"/>
      <c r="E253" s="76"/>
      <c r="F253" s="74"/>
    </row>
    <row r="254" spans="1:34" x14ac:dyDescent="0.3">
      <c r="B254" s="87" t="s">
        <v>435</v>
      </c>
      <c r="C254" s="73"/>
      <c r="D254" s="74"/>
      <c r="E254" s="76"/>
      <c r="F254" s="74"/>
      <c r="I254" s="76">
        <v>75</v>
      </c>
      <c r="J254" s="204">
        <f>I254*1.031</f>
        <v>77.324999999999989</v>
      </c>
    </row>
    <row r="255" spans="1:34" x14ac:dyDescent="0.3">
      <c r="B255" s="87"/>
      <c r="C255" s="73"/>
      <c r="D255" s="74"/>
      <c r="E255" s="76"/>
      <c r="F255" s="74"/>
    </row>
    <row r="256" spans="1:34" x14ac:dyDescent="0.3">
      <c r="B256" s="80" t="s">
        <v>436</v>
      </c>
      <c r="C256" s="73"/>
      <c r="D256" s="74"/>
      <c r="E256" s="76"/>
      <c r="F256" s="74"/>
    </row>
    <row r="257" spans="1:34" x14ac:dyDescent="0.3">
      <c r="B257" s="87" t="s">
        <v>449</v>
      </c>
      <c r="C257" s="73"/>
      <c r="D257" s="74"/>
      <c r="E257" s="76"/>
      <c r="F257" s="74"/>
      <c r="I257" s="204" t="s">
        <v>448</v>
      </c>
      <c r="J257" s="204" t="s">
        <v>448</v>
      </c>
    </row>
    <row r="258" spans="1:34" x14ac:dyDescent="0.3">
      <c r="B258" s="87"/>
      <c r="C258" s="73"/>
      <c r="D258" s="74"/>
      <c r="E258" s="76"/>
      <c r="F258" s="74"/>
    </row>
    <row r="259" spans="1:34" x14ac:dyDescent="0.3">
      <c r="B259" s="80" t="s">
        <v>437</v>
      </c>
      <c r="C259" s="73"/>
      <c r="D259" s="74"/>
      <c r="E259" s="76"/>
      <c r="F259" s="74"/>
    </row>
    <row r="260" spans="1:34" x14ac:dyDescent="0.3">
      <c r="B260" s="225" t="s">
        <v>446</v>
      </c>
      <c r="C260" s="73"/>
      <c r="D260" s="74"/>
      <c r="E260" s="76"/>
      <c r="F260" s="74"/>
      <c r="I260" s="76">
        <v>1930</v>
      </c>
      <c r="J260" s="204">
        <f>I260*1.031</f>
        <v>1989.83</v>
      </c>
    </row>
    <row r="261" spans="1:34" x14ac:dyDescent="0.3">
      <c r="B261" s="87" t="s">
        <v>438</v>
      </c>
      <c r="C261" s="73"/>
      <c r="D261" s="74"/>
      <c r="E261" s="76"/>
      <c r="F261" s="74"/>
      <c r="I261" s="76">
        <v>1250</v>
      </c>
      <c r="J261" s="204">
        <f>I261*1.031</f>
        <v>1288.75</v>
      </c>
    </row>
    <row r="262" spans="1:34" x14ac:dyDescent="0.3">
      <c r="B262" s="87"/>
      <c r="C262" s="73"/>
      <c r="D262" s="74"/>
      <c r="E262" s="76"/>
      <c r="F262" s="74"/>
    </row>
    <row r="263" spans="1:34" x14ac:dyDescent="0.3">
      <c r="B263" s="80" t="s">
        <v>439</v>
      </c>
      <c r="C263" s="73"/>
      <c r="D263" s="74"/>
      <c r="E263" s="76"/>
      <c r="F263" s="74"/>
    </row>
    <row r="264" spans="1:34" x14ac:dyDescent="0.3">
      <c r="B264" s="225" t="s">
        <v>447</v>
      </c>
      <c r="C264" s="73"/>
      <c r="D264" s="74"/>
      <c r="E264" s="76"/>
      <c r="F264" s="74"/>
      <c r="I264" s="76">
        <v>50</v>
      </c>
      <c r="J264" s="204">
        <v>50</v>
      </c>
    </row>
    <row r="265" spans="1:34" x14ac:dyDescent="0.3">
      <c r="B265" s="87" t="s">
        <v>440</v>
      </c>
      <c r="C265" s="73"/>
      <c r="D265" s="74"/>
      <c r="E265" s="76"/>
      <c r="F265" s="74"/>
      <c r="I265" s="76">
        <v>5</v>
      </c>
      <c r="J265" s="204">
        <v>5</v>
      </c>
    </row>
    <row r="266" spans="1:34" x14ac:dyDescent="0.3">
      <c r="B266" s="87"/>
      <c r="C266" s="73"/>
      <c r="D266" s="74"/>
      <c r="E266" s="76"/>
      <c r="F266" s="74"/>
    </row>
    <row r="267" spans="1:34" ht="37.5" x14ac:dyDescent="0.3">
      <c r="B267" s="87" t="s">
        <v>401</v>
      </c>
      <c r="C267" s="73"/>
      <c r="D267" s="74"/>
      <c r="E267" s="76"/>
      <c r="F267" s="74"/>
    </row>
    <row r="268" spans="1:34" ht="18" customHeight="1" x14ac:dyDescent="0.3">
      <c r="B268" s="87" t="s">
        <v>402</v>
      </c>
      <c r="C268" s="73"/>
      <c r="D268" s="74"/>
      <c r="E268" s="76"/>
      <c r="F268" s="74"/>
    </row>
    <row r="269" spans="1:34" ht="18" customHeight="1" x14ac:dyDescent="0.3">
      <c r="A269" s="54"/>
      <c r="B269" s="87"/>
      <c r="C269" s="73"/>
      <c r="D269" s="74"/>
      <c r="E269" s="76"/>
      <c r="F269" s="74"/>
    </row>
    <row r="270" spans="1:34" s="234" customFormat="1" ht="30" customHeight="1" x14ac:dyDescent="0.4">
      <c r="A270" s="208"/>
      <c r="B270" s="209" t="s">
        <v>372</v>
      </c>
      <c r="C270" s="210"/>
      <c r="D270" s="211"/>
      <c r="E270" s="212" t="s">
        <v>316</v>
      </c>
      <c r="F270" s="213" t="s">
        <v>320</v>
      </c>
      <c r="G270" s="214" t="s">
        <v>338</v>
      </c>
      <c r="H270" s="214" t="s">
        <v>343</v>
      </c>
      <c r="I270" s="214" t="s">
        <v>487</v>
      </c>
      <c r="J270" s="248" t="s">
        <v>567</v>
      </c>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row>
    <row r="271" spans="1:34" x14ac:dyDescent="0.3">
      <c r="B271" s="61"/>
      <c r="C271" s="73"/>
      <c r="D271" s="74"/>
      <c r="E271" s="76"/>
      <c r="F271" s="74"/>
    </row>
    <row r="272" spans="1:34" x14ac:dyDescent="0.3">
      <c r="B272" s="59" t="s">
        <v>220</v>
      </c>
      <c r="C272" s="73"/>
      <c r="D272" s="74"/>
      <c r="E272" s="76"/>
      <c r="F272" s="74"/>
    </row>
    <row r="273" spans="2:10" x14ac:dyDescent="0.3">
      <c r="B273" s="59"/>
      <c r="C273" s="73"/>
      <c r="D273" s="74"/>
      <c r="E273" s="76"/>
      <c r="F273" s="74"/>
    </row>
    <row r="274" spans="2:10" x14ac:dyDescent="0.3">
      <c r="B274" s="65" t="s">
        <v>494</v>
      </c>
      <c r="C274" s="73"/>
      <c r="D274" s="74"/>
      <c r="E274" s="76"/>
      <c r="F274" s="74"/>
      <c r="I274" s="76">
        <v>565</v>
      </c>
      <c r="J274" s="204">
        <v>565</v>
      </c>
    </row>
    <row r="275" spans="2:10" x14ac:dyDescent="0.3">
      <c r="B275" s="59"/>
      <c r="C275" s="73"/>
      <c r="D275" s="74"/>
      <c r="E275" s="76"/>
      <c r="F275" s="74"/>
    </row>
    <row r="276" spans="2:10" x14ac:dyDescent="0.3">
      <c r="B276" s="65" t="s">
        <v>92</v>
      </c>
      <c r="C276" s="73"/>
      <c r="D276" s="74"/>
      <c r="E276" s="76"/>
      <c r="F276" s="74"/>
    </row>
    <row r="277" spans="2:10" x14ac:dyDescent="0.3">
      <c r="B277" s="65" t="s">
        <v>326</v>
      </c>
      <c r="C277" s="73"/>
      <c r="D277" s="96"/>
      <c r="E277" s="84"/>
      <c r="F277" s="76"/>
    </row>
    <row r="278" spans="2:10" x14ac:dyDescent="0.3">
      <c r="B278" s="138"/>
      <c r="C278" s="73"/>
      <c r="D278" s="96"/>
      <c r="E278" s="76"/>
      <c r="F278" s="74"/>
    </row>
    <row r="279" spans="2:10" x14ac:dyDescent="0.3">
      <c r="B279" s="93" t="s">
        <v>273</v>
      </c>
      <c r="C279" s="73"/>
      <c r="D279" s="96">
        <v>4000</v>
      </c>
      <c r="E279" s="76">
        <f t="shared" ref="E279:E292" si="85">D279*1.0325</f>
        <v>4130</v>
      </c>
      <c r="F279" s="76">
        <f>E279*1.033</f>
        <v>4266.29</v>
      </c>
      <c r="G279" s="76">
        <f t="shared" ref="G279:G280" si="86">F279*1.03</f>
        <v>4394.2786999999998</v>
      </c>
      <c r="H279" s="76">
        <f t="shared" ref="H279:H280" si="87">G279*1.033</f>
        <v>4539.2898970999995</v>
      </c>
      <c r="I279" s="76">
        <v>6830</v>
      </c>
      <c r="J279" s="204">
        <f>ROUND(1.03*I279,-1)</f>
        <v>7030</v>
      </c>
    </row>
    <row r="280" spans="2:10" x14ac:dyDescent="0.3">
      <c r="B280" s="93" t="s">
        <v>274</v>
      </c>
      <c r="C280" s="73"/>
      <c r="D280" s="96">
        <v>2500</v>
      </c>
      <c r="E280" s="76">
        <f t="shared" si="85"/>
        <v>2581.25</v>
      </c>
      <c r="F280" s="76">
        <f>E280*1.033</f>
        <v>2666.4312499999996</v>
      </c>
      <c r="G280" s="76">
        <f t="shared" si="86"/>
        <v>2746.4241874999998</v>
      </c>
      <c r="H280" s="76">
        <f t="shared" si="87"/>
        <v>2837.0561856874997</v>
      </c>
      <c r="I280" s="76">
        <v>4260</v>
      </c>
      <c r="J280" s="204">
        <f>ROUND(1.03*I280,-1)</f>
        <v>4390</v>
      </c>
    </row>
    <row r="281" spans="2:10" x14ac:dyDescent="0.3">
      <c r="B281" s="93"/>
      <c r="C281" s="73"/>
      <c r="D281" s="96"/>
      <c r="E281" s="76"/>
      <c r="F281" s="74"/>
    </row>
    <row r="282" spans="2:10" x14ac:dyDescent="0.3">
      <c r="B282" s="93" t="s">
        <v>275</v>
      </c>
      <c r="C282" s="75"/>
      <c r="D282" s="96">
        <v>6000</v>
      </c>
      <c r="E282" s="76">
        <f t="shared" si="85"/>
        <v>6195</v>
      </c>
      <c r="F282" s="76">
        <f>E282*1.033</f>
        <v>6399.4349999999995</v>
      </c>
      <c r="G282" s="76">
        <f t="shared" ref="G282:G283" si="88">F282*1.03</f>
        <v>6591.4180499999993</v>
      </c>
      <c r="H282" s="76">
        <f t="shared" ref="H282:H283" si="89">G282*1.033</f>
        <v>6808.9348456499984</v>
      </c>
      <c r="I282" s="76">
        <v>10230</v>
      </c>
      <c r="J282" s="204">
        <f>ROUND(1.03*I282,-1)</f>
        <v>10540</v>
      </c>
    </row>
    <row r="283" spans="2:10" x14ac:dyDescent="0.3">
      <c r="B283" s="93" t="s">
        <v>276</v>
      </c>
      <c r="C283" s="73"/>
      <c r="D283" s="96">
        <v>3500</v>
      </c>
      <c r="E283" s="76">
        <f t="shared" si="85"/>
        <v>3613.75</v>
      </c>
      <c r="F283" s="76">
        <f>E283*1.033</f>
        <v>3733.0037499999999</v>
      </c>
      <c r="G283" s="76">
        <f t="shared" si="88"/>
        <v>3844.9938625</v>
      </c>
      <c r="H283" s="76">
        <f t="shared" si="89"/>
        <v>3971.8786599624996</v>
      </c>
      <c r="I283" s="76">
        <v>5960</v>
      </c>
      <c r="J283" s="204">
        <f>ROUND(1.03*I283,-1)</f>
        <v>6140</v>
      </c>
    </row>
    <row r="284" spans="2:10" x14ac:dyDescent="0.3">
      <c r="B284" s="93"/>
      <c r="C284" s="139"/>
      <c r="D284" s="74"/>
      <c r="E284" s="76"/>
      <c r="F284" s="74"/>
    </row>
    <row r="285" spans="2:10" x14ac:dyDescent="0.3">
      <c r="B285" s="93" t="s">
        <v>277</v>
      </c>
      <c r="C285" s="139"/>
      <c r="D285" s="74">
        <v>8000</v>
      </c>
      <c r="E285" s="76">
        <f t="shared" si="85"/>
        <v>8260</v>
      </c>
      <c r="F285" s="76">
        <f>E285*1.033</f>
        <v>8532.58</v>
      </c>
      <c r="G285" s="76">
        <f t="shared" ref="G285:G286" si="90">F285*1.03</f>
        <v>8788.5573999999997</v>
      </c>
      <c r="H285" s="76">
        <f t="shared" ref="H285:H286" si="91">G285*1.033</f>
        <v>9078.579794199999</v>
      </c>
      <c r="I285" s="76">
        <v>13640</v>
      </c>
      <c r="J285" s="204">
        <f>ROUND(1.03*I285,-1)</f>
        <v>14050</v>
      </c>
    </row>
    <row r="286" spans="2:10" x14ac:dyDescent="0.3">
      <c r="B286" s="93" t="s">
        <v>278</v>
      </c>
      <c r="C286" s="139"/>
      <c r="D286" s="74">
        <v>4000</v>
      </c>
      <c r="E286" s="76">
        <f t="shared" si="85"/>
        <v>4130</v>
      </c>
      <c r="F286" s="76">
        <f>E286*1.033</f>
        <v>4266.29</v>
      </c>
      <c r="G286" s="76">
        <f t="shared" si="90"/>
        <v>4394.2786999999998</v>
      </c>
      <c r="H286" s="76">
        <f t="shared" si="91"/>
        <v>4539.2898970999995</v>
      </c>
      <c r="I286" s="76">
        <v>6830</v>
      </c>
      <c r="J286" s="204">
        <f>ROUND(1.03*I286,-1)</f>
        <v>7030</v>
      </c>
    </row>
    <row r="287" spans="2:10" x14ac:dyDescent="0.3">
      <c r="B287" s="93"/>
      <c r="C287" s="139"/>
      <c r="D287" s="74"/>
      <c r="E287" s="76"/>
      <c r="F287" s="74"/>
    </row>
    <row r="288" spans="2:10" ht="21" customHeight="1" x14ac:dyDescent="0.3">
      <c r="B288" s="93"/>
      <c r="C288" s="73"/>
      <c r="D288" s="96"/>
      <c r="E288" s="76"/>
      <c r="F288" s="74"/>
    </row>
    <row r="289" spans="2:10" ht="21" customHeight="1" x14ac:dyDescent="0.3">
      <c r="B289" s="93"/>
      <c r="C289" s="73"/>
      <c r="D289" s="96"/>
      <c r="E289" s="76"/>
      <c r="F289" s="74"/>
    </row>
    <row r="290" spans="2:10" x14ac:dyDescent="0.3">
      <c r="B290" s="93" t="s">
        <v>279</v>
      </c>
      <c r="C290" s="73"/>
      <c r="D290" s="96">
        <v>4500</v>
      </c>
      <c r="E290" s="76">
        <f t="shared" si="85"/>
        <v>4646.25</v>
      </c>
      <c r="F290" s="76">
        <f>E290*1.033</f>
        <v>4799.5762500000001</v>
      </c>
      <c r="G290" s="76">
        <f t="shared" ref="G290:G292" si="92">F290*1.03</f>
        <v>4943.5635375000002</v>
      </c>
      <c r="H290" s="76">
        <f t="shared" ref="H290:H292" si="93">G290*1.033</f>
        <v>5106.7011342374999</v>
      </c>
      <c r="I290" s="76">
        <v>7680</v>
      </c>
      <c r="J290" s="204">
        <f>ROUND(1.03*I290,-1)</f>
        <v>7910</v>
      </c>
    </row>
    <row r="291" spans="2:10" x14ac:dyDescent="0.3">
      <c r="B291" s="93" t="s">
        <v>280</v>
      </c>
      <c r="C291" s="75"/>
      <c r="D291" s="96">
        <v>6500</v>
      </c>
      <c r="E291" s="76">
        <f t="shared" si="85"/>
        <v>6711.25</v>
      </c>
      <c r="F291" s="76">
        <f>E291*1.033</f>
        <v>6932.7212499999996</v>
      </c>
      <c r="G291" s="76">
        <f t="shared" si="92"/>
        <v>7140.7028874999996</v>
      </c>
      <c r="H291" s="76">
        <f t="shared" si="93"/>
        <v>7376.3460827874987</v>
      </c>
      <c r="I291" s="76">
        <v>11090</v>
      </c>
      <c r="J291" s="204">
        <f>ROUND(1.03*I291,-1)</f>
        <v>11420</v>
      </c>
    </row>
    <row r="292" spans="2:10" x14ac:dyDescent="0.3">
      <c r="B292" s="93" t="s">
        <v>281</v>
      </c>
      <c r="C292" s="73"/>
      <c r="D292" s="96">
        <v>8000</v>
      </c>
      <c r="E292" s="76">
        <f t="shared" si="85"/>
        <v>8260</v>
      </c>
      <c r="F292" s="76">
        <f>E292*1.033</f>
        <v>8532.58</v>
      </c>
      <c r="G292" s="76">
        <f t="shared" si="92"/>
        <v>8788.5573999999997</v>
      </c>
      <c r="H292" s="76">
        <f t="shared" si="93"/>
        <v>9078.579794199999</v>
      </c>
      <c r="I292" s="76">
        <v>13640</v>
      </c>
      <c r="J292" s="204">
        <f>ROUND(1.03*I292,-1)</f>
        <v>14050</v>
      </c>
    </row>
    <row r="293" spans="2:10" x14ac:dyDescent="0.3">
      <c r="B293" s="93"/>
      <c r="C293" s="73"/>
      <c r="D293" s="96"/>
      <c r="E293" s="76"/>
      <c r="F293" s="76"/>
    </row>
    <row r="294" spans="2:10" x14ac:dyDescent="0.3">
      <c r="B294" s="93" t="s">
        <v>495</v>
      </c>
      <c r="C294" s="73"/>
      <c r="D294" s="96"/>
      <c r="E294" s="76"/>
      <c r="F294" s="76"/>
      <c r="I294" s="76">
        <v>2000</v>
      </c>
      <c r="J294" s="204">
        <v>2000</v>
      </c>
    </row>
    <row r="295" spans="2:10" x14ac:dyDescent="0.3">
      <c r="B295" s="93"/>
      <c r="C295" s="73"/>
      <c r="D295" s="96"/>
      <c r="E295" s="76"/>
      <c r="F295" s="76"/>
    </row>
    <row r="296" spans="2:10" ht="54" customHeight="1" x14ac:dyDescent="0.3">
      <c r="B296" s="93" t="s">
        <v>282</v>
      </c>
      <c r="C296" s="73"/>
      <c r="D296" s="96" t="s">
        <v>195</v>
      </c>
      <c r="E296" s="96" t="s">
        <v>195</v>
      </c>
      <c r="F296" s="96" t="s">
        <v>195</v>
      </c>
      <c r="G296" s="96" t="s">
        <v>195</v>
      </c>
      <c r="H296" s="96" t="s">
        <v>195</v>
      </c>
      <c r="I296" s="96" t="s">
        <v>195</v>
      </c>
      <c r="J296" s="249" t="s">
        <v>195</v>
      </c>
    </row>
    <row r="297" spans="2:10" ht="51.75" customHeight="1" x14ac:dyDescent="0.3">
      <c r="B297" s="93" t="s">
        <v>283</v>
      </c>
      <c r="C297" s="73"/>
      <c r="D297" s="96" t="s">
        <v>196</v>
      </c>
      <c r="E297" s="96" t="s">
        <v>196</v>
      </c>
      <c r="F297" s="96" t="s">
        <v>196</v>
      </c>
      <c r="G297" s="96" t="s">
        <v>196</v>
      </c>
      <c r="H297" s="96" t="s">
        <v>196</v>
      </c>
      <c r="I297" s="96" t="s">
        <v>196</v>
      </c>
      <c r="J297" s="249" t="s">
        <v>196</v>
      </c>
    </row>
    <row r="298" spans="2:10" ht="36" customHeight="1" x14ac:dyDescent="0.3">
      <c r="B298" s="93" t="s">
        <v>284</v>
      </c>
      <c r="C298" s="73"/>
      <c r="D298" s="96" t="s">
        <v>197</v>
      </c>
      <c r="E298" s="96" t="s">
        <v>197</v>
      </c>
      <c r="F298" s="96" t="s">
        <v>197</v>
      </c>
      <c r="G298" s="96" t="s">
        <v>197</v>
      </c>
      <c r="H298" s="96" t="s">
        <v>197</v>
      </c>
      <c r="I298" s="96" t="s">
        <v>496</v>
      </c>
      <c r="J298" s="257" t="s">
        <v>496</v>
      </c>
    </row>
    <row r="299" spans="2:10" x14ac:dyDescent="0.3">
      <c r="B299" s="93"/>
      <c r="C299" s="73"/>
      <c r="D299" s="79" t="s">
        <v>31</v>
      </c>
      <c r="E299" s="75"/>
      <c r="F299" s="75"/>
      <c r="G299" s="75"/>
      <c r="H299" s="74"/>
      <c r="I299" s="74"/>
    </row>
    <row r="300" spans="2:10" ht="44.25" customHeight="1" x14ac:dyDescent="0.3">
      <c r="B300" s="93" t="s">
        <v>131</v>
      </c>
      <c r="C300" s="73"/>
      <c r="D300" s="96" t="s">
        <v>132</v>
      </c>
      <c r="E300" s="96" t="s">
        <v>132</v>
      </c>
      <c r="F300" s="96" t="s">
        <v>132</v>
      </c>
      <c r="G300" s="96" t="s">
        <v>132</v>
      </c>
      <c r="H300" s="96" t="s">
        <v>132</v>
      </c>
      <c r="I300" s="96" t="s">
        <v>132</v>
      </c>
      <c r="J300" s="249" t="s">
        <v>132</v>
      </c>
    </row>
    <row r="301" spans="2:10" ht="49.5" customHeight="1" x14ac:dyDescent="0.3">
      <c r="B301" s="93" t="s">
        <v>208</v>
      </c>
      <c r="C301" s="73"/>
      <c r="D301" s="96" t="s">
        <v>196</v>
      </c>
      <c r="E301" s="96" t="s">
        <v>196</v>
      </c>
      <c r="F301" s="96" t="s">
        <v>196</v>
      </c>
      <c r="G301" s="96" t="s">
        <v>196</v>
      </c>
      <c r="H301" s="96" t="s">
        <v>196</v>
      </c>
      <c r="I301" s="96" t="s">
        <v>196</v>
      </c>
      <c r="J301" s="249" t="s">
        <v>196</v>
      </c>
    </row>
    <row r="302" spans="2:10" x14ac:dyDescent="0.3">
      <c r="B302" s="65"/>
      <c r="C302" s="73"/>
      <c r="D302" s="74"/>
      <c r="E302" s="76"/>
      <c r="F302" s="76"/>
    </row>
    <row r="303" spans="2:10" ht="17.25" customHeight="1" x14ac:dyDescent="0.3">
      <c r="B303" s="65" t="s">
        <v>327</v>
      </c>
      <c r="C303" s="73"/>
      <c r="D303" s="74">
        <v>10</v>
      </c>
      <c r="E303" s="76">
        <f t="shared" ref="E303:E304" si="94">D303*1.0325</f>
        <v>10.324999999999999</v>
      </c>
      <c r="F303" s="76">
        <f>E303*1.033</f>
        <v>10.665724999999998</v>
      </c>
      <c r="G303" s="76">
        <v>12</v>
      </c>
      <c r="H303" s="76">
        <f t="shared" ref="H303:H304" si="95">G303*1.033</f>
        <v>12.395999999999999</v>
      </c>
      <c r="I303" s="76">
        <v>19</v>
      </c>
      <c r="J303" s="204">
        <f>ROUND(I303*1.03,0)</f>
        <v>20</v>
      </c>
    </row>
    <row r="304" spans="2:10" ht="18" customHeight="1" x14ac:dyDescent="0.3">
      <c r="B304" s="65" t="s">
        <v>328</v>
      </c>
      <c r="C304" s="73"/>
      <c r="D304" s="74">
        <v>20</v>
      </c>
      <c r="E304" s="76">
        <f t="shared" si="94"/>
        <v>20.65</v>
      </c>
      <c r="F304" s="76">
        <v>22</v>
      </c>
      <c r="G304" s="76">
        <f t="shared" ref="G304" si="96">F304*1.03</f>
        <v>22.66</v>
      </c>
      <c r="H304" s="76">
        <f t="shared" si="95"/>
        <v>23.407779999999999</v>
      </c>
      <c r="I304" s="76">
        <v>35</v>
      </c>
      <c r="J304" s="204">
        <f>ROUND(I304*1.03,0)</f>
        <v>36</v>
      </c>
    </row>
    <row r="305" spans="1:34" ht="18" customHeight="1" x14ac:dyDescent="0.3">
      <c r="B305" s="65"/>
      <c r="C305" s="73"/>
      <c r="D305" s="74"/>
      <c r="E305" s="76"/>
      <c r="F305" s="76"/>
    </row>
    <row r="306" spans="1:34" ht="18" customHeight="1" x14ac:dyDescent="0.3">
      <c r="B306" s="65" t="s">
        <v>497</v>
      </c>
      <c r="C306" s="73"/>
      <c r="D306" s="74"/>
      <c r="E306" s="76"/>
      <c r="F306" s="76"/>
      <c r="I306" s="76">
        <v>1000</v>
      </c>
      <c r="J306" s="204">
        <v>1000</v>
      </c>
    </row>
    <row r="307" spans="1:34" ht="18" customHeight="1" x14ac:dyDescent="0.3">
      <c r="B307" s="65"/>
      <c r="C307" s="73"/>
      <c r="D307" s="74"/>
      <c r="E307" s="76"/>
      <c r="F307" s="76"/>
    </row>
    <row r="308" spans="1:34" ht="18" customHeight="1" x14ac:dyDescent="0.3">
      <c r="B308" s="65" t="s">
        <v>362</v>
      </c>
      <c r="C308" s="73"/>
      <c r="D308" s="74"/>
      <c r="E308" s="76"/>
      <c r="F308" s="76"/>
      <c r="H308" s="76">
        <v>0</v>
      </c>
      <c r="I308" s="76">
        <v>1719</v>
      </c>
      <c r="J308" s="204">
        <v>1770</v>
      </c>
    </row>
    <row r="309" spans="1:34" ht="18" customHeight="1" x14ac:dyDescent="0.3">
      <c r="B309" s="65"/>
      <c r="C309" s="73"/>
      <c r="D309" s="74"/>
      <c r="E309" s="76"/>
      <c r="F309" s="76"/>
    </row>
    <row r="310" spans="1:34" ht="18" customHeight="1" x14ac:dyDescent="0.3">
      <c r="B310" s="65"/>
      <c r="C310" s="73"/>
      <c r="D310" s="74"/>
      <c r="E310" s="76"/>
      <c r="F310" s="76"/>
    </row>
    <row r="311" spans="1:34" s="234" customFormat="1" ht="30" customHeight="1" x14ac:dyDescent="0.4">
      <c r="A311" s="208"/>
      <c r="B311" s="209" t="s">
        <v>372</v>
      </c>
      <c r="C311" s="210"/>
      <c r="D311" s="211"/>
      <c r="E311" s="212" t="s">
        <v>316</v>
      </c>
      <c r="F311" s="213" t="s">
        <v>320</v>
      </c>
      <c r="G311" s="214" t="s">
        <v>338</v>
      </c>
      <c r="H311" s="214" t="s">
        <v>343</v>
      </c>
      <c r="I311" s="214" t="s">
        <v>487</v>
      </c>
      <c r="J311" s="248" t="s">
        <v>567</v>
      </c>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row>
    <row r="312" spans="1:34" ht="48.75" customHeight="1" x14ac:dyDescent="0.3">
      <c r="B312" s="60" t="s">
        <v>94</v>
      </c>
      <c r="C312" s="98"/>
      <c r="D312" s="88" t="s">
        <v>221</v>
      </c>
      <c r="E312" s="88" t="s">
        <v>221</v>
      </c>
      <c r="F312" s="88" t="s">
        <v>221</v>
      </c>
      <c r="G312" s="88" t="s">
        <v>221</v>
      </c>
      <c r="H312" s="88" t="s">
        <v>221</v>
      </c>
      <c r="I312" s="88" t="s">
        <v>221</v>
      </c>
      <c r="J312" s="250" t="s">
        <v>221</v>
      </c>
    </row>
    <row r="313" spans="1:34" ht="14.25" customHeight="1" x14ac:dyDescent="0.3">
      <c r="B313" s="60"/>
      <c r="C313" s="98"/>
      <c r="D313" s="88"/>
      <c r="E313" s="76"/>
      <c r="F313" s="74"/>
    </row>
    <row r="314" spans="1:34" ht="37.5" x14ac:dyDescent="0.3">
      <c r="B314" s="65" t="s">
        <v>198</v>
      </c>
      <c r="C314" s="98"/>
      <c r="D314" s="88">
        <v>500</v>
      </c>
      <c r="E314" s="76">
        <f t="shared" ref="E314" si="97">D314*1.0325</f>
        <v>516.25</v>
      </c>
      <c r="F314" s="76">
        <f>E314*1.033</f>
        <v>533.28625</v>
      </c>
      <c r="G314" s="76">
        <f t="shared" ref="G314" si="98">F314*1.03</f>
        <v>549.28483749999998</v>
      </c>
      <c r="H314" s="76">
        <f t="shared" ref="H314" si="99">G314*1.033</f>
        <v>567.41123713749994</v>
      </c>
      <c r="I314" s="76">
        <v>850</v>
      </c>
      <c r="J314" s="204">
        <f>ROUND(1.03*I314,-1)</f>
        <v>880</v>
      </c>
    </row>
    <row r="315" spans="1:34" ht="16.5" customHeight="1" x14ac:dyDescent="0.3">
      <c r="B315" s="65"/>
      <c r="C315" s="98"/>
      <c r="D315" s="88"/>
      <c r="E315" s="84"/>
      <c r="F315" s="76"/>
    </row>
    <row r="316" spans="1:34" x14ac:dyDescent="0.3">
      <c r="B316" s="113" t="s">
        <v>199</v>
      </c>
      <c r="C316" s="98"/>
      <c r="D316" s="88">
        <v>1500</v>
      </c>
      <c r="E316" s="76">
        <f t="shared" ref="E316" si="100">D316*1.0325</f>
        <v>1548.75</v>
      </c>
      <c r="F316" s="76">
        <f>E316*1.033</f>
        <v>1599.8587499999999</v>
      </c>
      <c r="G316" s="76">
        <f t="shared" ref="G316" si="101">F316*1.03</f>
        <v>1647.8545124999998</v>
      </c>
      <c r="H316" s="76">
        <f t="shared" ref="H316" si="102">G316*1.033</f>
        <v>1702.2337114124996</v>
      </c>
      <c r="I316" s="76">
        <v>2560</v>
      </c>
      <c r="J316" s="204">
        <f>ROUND(1.03*I316,-1)</f>
        <v>2640</v>
      </c>
    </row>
    <row r="317" spans="1:34" x14ac:dyDescent="0.3">
      <c r="B317" s="113" t="s">
        <v>498</v>
      </c>
      <c r="C317" s="98"/>
      <c r="D317" s="88"/>
      <c r="E317" s="76"/>
      <c r="F317" s="76"/>
      <c r="I317" s="76">
        <v>1030</v>
      </c>
      <c r="J317" s="204">
        <f>ROUND(1.03*I317,-1)</f>
        <v>1060</v>
      </c>
    </row>
    <row r="318" spans="1:34" x14ac:dyDescent="0.3">
      <c r="B318" s="65"/>
      <c r="C318" s="73"/>
      <c r="D318" s="74"/>
      <c r="E318" s="76"/>
      <c r="F318" s="74"/>
    </row>
    <row r="319" spans="1:34" x14ac:dyDescent="0.3">
      <c r="B319" s="113" t="s">
        <v>200</v>
      </c>
      <c r="C319" s="98"/>
      <c r="D319" s="88">
        <v>4000</v>
      </c>
      <c r="E319" s="76">
        <f t="shared" ref="E319" si="103">D319*1.0325</f>
        <v>4130</v>
      </c>
      <c r="F319" s="76">
        <f>E319*1.033</f>
        <v>4266.29</v>
      </c>
      <c r="G319" s="76">
        <f t="shared" ref="G319" si="104">F319*1.03</f>
        <v>4394.2786999999998</v>
      </c>
      <c r="H319" s="76">
        <f t="shared" ref="H319" si="105">G319*1.033</f>
        <v>4539.2898970999995</v>
      </c>
      <c r="I319" s="76">
        <v>4820</v>
      </c>
      <c r="J319" s="204">
        <f>ROUND(1.03*I319,-1)</f>
        <v>4960</v>
      </c>
    </row>
    <row r="320" spans="1:34" x14ac:dyDescent="0.3">
      <c r="B320" s="113" t="s">
        <v>499</v>
      </c>
      <c r="C320" s="98"/>
      <c r="D320" s="88"/>
      <c r="E320" s="76"/>
      <c r="F320" s="76"/>
    </row>
    <row r="321" spans="2:10" x14ac:dyDescent="0.3">
      <c r="B321" s="113" t="s">
        <v>500</v>
      </c>
      <c r="C321" s="98"/>
      <c r="D321" s="79"/>
      <c r="E321" s="133"/>
      <c r="F321" s="151"/>
    </row>
    <row r="322" spans="2:10" x14ac:dyDescent="0.3">
      <c r="B322" s="113" t="s">
        <v>501</v>
      </c>
      <c r="C322" s="98"/>
      <c r="D322" s="79"/>
      <c r="E322" s="133"/>
      <c r="F322" s="151"/>
    </row>
    <row r="323" spans="2:10" x14ac:dyDescent="0.3">
      <c r="B323" s="113" t="s">
        <v>502</v>
      </c>
      <c r="C323" s="98"/>
      <c r="D323" s="88">
        <v>1500</v>
      </c>
      <c r="E323" s="76">
        <f t="shared" ref="E323" si="106">D323*1.0325</f>
        <v>1548.75</v>
      </c>
      <c r="F323" s="76">
        <f>E323*1.033</f>
        <v>1599.8587499999999</v>
      </c>
      <c r="G323" s="76">
        <f t="shared" ref="G323" si="107">F323*1.03</f>
        <v>1647.8545124999998</v>
      </c>
      <c r="I323" s="76">
        <v>12050</v>
      </c>
      <c r="J323" s="204">
        <v>12050</v>
      </c>
    </row>
    <row r="324" spans="2:10" x14ac:dyDescent="0.3">
      <c r="B324" s="113" t="s">
        <v>503</v>
      </c>
      <c r="C324" s="98"/>
      <c r="D324" s="88"/>
      <c r="E324" s="76"/>
      <c r="F324" s="76"/>
    </row>
    <row r="325" spans="2:10" ht="27.75" customHeight="1" x14ac:dyDescent="0.3">
      <c r="B325" s="65" t="s">
        <v>504</v>
      </c>
      <c r="C325" s="98"/>
      <c r="D325" s="88"/>
      <c r="E325" s="76"/>
      <c r="F325" s="74"/>
      <c r="I325" s="76">
        <v>4965</v>
      </c>
      <c r="J325" s="204">
        <f>I325*1.03</f>
        <v>5113.95</v>
      </c>
    </row>
    <row r="326" spans="2:10" ht="18.75" customHeight="1" x14ac:dyDescent="0.3">
      <c r="B326" s="65" t="s">
        <v>505</v>
      </c>
      <c r="C326" s="98"/>
      <c r="D326" s="88"/>
      <c r="E326" s="76"/>
      <c r="F326" s="74"/>
    </row>
    <row r="327" spans="2:10" ht="27.75" customHeight="1" x14ac:dyDescent="0.3">
      <c r="B327" s="65" t="s">
        <v>506</v>
      </c>
      <c r="C327" s="98"/>
      <c r="D327" s="88"/>
      <c r="E327" s="76"/>
      <c r="F327" s="74"/>
      <c r="I327" s="76">
        <v>1480</v>
      </c>
      <c r="J327" s="204">
        <v>1480</v>
      </c>
    </row>
    <row r="328" spans="2:10" ht="27.75" customHeight="1" x14ac:dyDescent="0.3">
      <c r="B328" s="59"/>
      <c r="C328" s="98"/>
      <c r="D328" s="88"/>
      <c r="E328" s="76"/>
      <c r="F328" s="74"/>
    </row>
    <row r="329" spans="2:10" ht="27.75" customHeight="1" x14ac:dyDescent="0.3">
      <c r="B329" s="59" t="s">
        <v>507</v>
      </c>
      <c r="C329" s="98"/>
      <c r="D329" s="88"/>
      <c r="E329" s="76"/>
      <c r="F329" s="74"/>
    </row>
    <row r="330" spans="2:10" ht="27.75" customHeight="1" x14ac:dyDescent="0.3">
      <c r="B330" s="65" t="s">
        <v>508</v>
      </c>
      <c r="C330" s="98"/>
      <c r="D330" s="88"/>
      <c r="E330" s="76"/>
      <c r="F330" s="74"/>
    </row>
    <row r="331" spans="2:10" ht="27.75" customHeight="1" x14ac:dyDescent="0.3">
      <c r="B331" s="65" t="s">
        <v>509</v>
      </c>
      <c r="C331" s="98"/>
      <c r="D331" s="88"/>
      <c r="E331" s="76"/>
      <c r="F331" s="74"/>
      <c r="I331" s="76">
        <v>3374</v>
      </c>
      <c r="J331" s="204">
        <f>I331*1.03</f>
        <v>3475.2200000000003</v>
      </c>
    </row>
    <row r="332" spans="2:10" ht="27.75" customHeight="1" x14ac:dyDescent="0.3">
      <c r="B332" s="59"/>
      <c r="C332" s="98"/>
      <c r="D332" s="88"/>
      <c r="E332" s="76"/>
      <c r="F332" s="74"/>
    </row>
    <row r="333" spans="2:10" ht="27.75" customHeight="1" x14ac:dyDescent="0.3">
      <c r="B333" s="65" t="s">
        <v>510</v>
      </c>
      <c r="C333" s="98"/>
      <c r="D333" s="88"/>
      <c r="E333" s="76"/>
      <c r="F333" s="74"/>
      <c r="I333" s="76">
        <v>4900</v>
      </c>
      <c r="J333" s="204">
        <v>4900</v>
      </c>
    </row>
    <row r="334" spans="2:10" ht="27.75" customHeight="1" x14ac:dyDescent="0.3">
      <c r="B334" s="59"/>
      <c r="C334" s="98"/>
      <c r="D334" s="88"/>
      <c r="E334" s="76"/>
      <c r="F334" s="74"/>
    </row>
    <row r="335" spans="2:10" ht="27.75" customHeight="1" x14ac:dyDescent="0.3">
      <c r="B335" s="59" t="s">
        <v>187</v>
      </c>
      <c r="C335" s="98"/>
      <c r="D335" s="88"/>
      <c r="E335" s="76"/>
      <c r="F335" s="74"/>
    </row>
    <row r="336" spans="2:10" ht="27.75" customHeight="1" x14ac:dyDescent="0.3">
      <c r="B336" s="65" t="s">
        <v>511</v>
      </c>
      <c r="C336" s="98"/>
      <c r="D336" s="88"/>
      <c r="E336" s="76"/>
      <c r="F336" s="74"/>
      <c r="I336" s="76">
        <v>1900</v>
      </c>
      <c r="J336" s="204">
        <v>1900</v>
      </c>
    </row>
    <row r="337" spans="1:34" ht="27.75" customHeight="1" x14ac:dyDescent="0.3">
      <c r="B337" s="65" t="s">
        <v>512</v>
      </c>
      <c r="C337" s="98"/>
      <c r="D337" s="88"/>
      <c r="E337" s="76"/>
      <c r="F337" s="74"/>
      <c r="I337" s="76">
        <v>941</v>
      </c>
      <c r="J337" s="204">
        <f>I337*1.03</f>
        <v>969.23</v>
      </c>
    </row>
    <row r="338" spans="1:34" ht="27.75" customHeight="1" x14ac:dyDescent="0.3">
      <c r="B338" s="65" t="s">
        <v>513</v>
      </c>
      <c r="C338" s="98"/>
      <c r="D338" s="88"/>
      <c r="E338" s="76"/>
      <c r="F338" s="74"/>
    </row>
    <row r="339" spans="1:34" ht="27.75" customHeight="1" x14ac:dyDescent="0.3">
      <c r="B339" s="65" t="s">
        <v>514</v>
      </c>
      <c r="C339" s="98"/>
      <c r="D339" s="88"/>
      <c r="E339" s="76"/>
      <c r="F339" s="74"/>
      <c r="I339" s="76">
        <v>377</v>
      </c>
      <c r="J339" s="204">
        <f>I339*1.03</f>
        <v>388.31</v>
      </c>
    </row>
    <row r="340" spans="1:34" ht="27.75" customHeight="1" x14ac:dyDescent="0.3">
      <c r="B340" s="65" t="s">
        <v>515</v>
      </c>
      <c r="C340" s="98"/>
      <c r="D340" s="88"/>
      <c r="E340" s="76"/>
      <c r="F340" s="74"/>
      <c r="I340" s="76">
        <v>188</v>
      </c>
      <c r="J340" s="204">
        <f>I340*1.03</f>
        <v>193.64000000000001</v>
      </c>
    </row>
    <row r="341" spans="1:34" ht="27.75" customHeight="1" x14ac:dyDescent="0.3">
      <c r="B341" s="59"/>
      <c r="C341" s="98"/>
      <c r="D341" s="88"/>
      <c r="E341" s="76"/>
      <c r="F341" s="74"/>
    </row>
    <row r="342" spans="1:34" ht="27.75" customHeight="1" x14ac:dyDescent="0.3">
      <c r="B342" s="59" t="s">
        <v>350</v>
      </c>
      <c r="C342" s="98"/>
      <c r="D342" s="88"/>
      <c r="E342" s="76"/>
      <c r="F342" s="74"/>
    </row>
    <row r="343" spans="1:34" s="259" customFormat="1" ht="27.75" customHeight="1" x14ac:dyDescent="0.3">
      <c r="A343" s="48"/>
      <c r="B343" s="65" t="s">
        <v>516</v>
      </c>
      <c r="C343" s="98"/>
      <c r="D343" s="88"/>
      <c r="E343" s="76"/>
      <c r="F343" s="74"/>
      <c r="G343" s="76"/>
      <c r="H343" s="76"/>
      <c r="I343" s="76">
        <v>649</v>
      </c>
      <c r="J343" s="258">
        <f>I343*1.03</f>
        <v>668.47</v>
      </c>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s="259" customFormat="1" ht="27.75" customHeight="1" x14ac:dyDescent="0.3">
      <c r="A344" s="48"/>
      <c r="B344" s="65" t="s">
        <v>517</v>
      </c>
      <c r="C344" s="98"/>
      <c r="D344" s="88"/>
      <c r="E344" s="76"/>
      <c r="F344" s="74"/>
      <c r="G344" s="76"/>
      <c r="H344" s="76"/>
      <c r="I344" s="76">
        <v>649</v>
      </c>
      <c r="J344" s="258">
        <f>I344*1.03</f>
        <v>668.47</v>
      </c>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s="259" customFormat="1" ht="27.75" customHeight="1" x14ac:dyDescent="0.3">
      <c r="A345" s="48"/>
      <c r="B345" s="65" t="s">
        <v>518</v>
      </c>
      <c r="C345" s="98"/>
      <c r="D345" s="88"/>
      <c r="E345" s="76"/>
      <c r="F345" s="74"/>
      <c r="G345" s="76"/>
      <c r="H345" s="76"/>
      <c r="I345" s="76">
        <v>5200</v>
      </c>
      <c r="J345" s="258">
        <v>5200</v>
      </c>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s="259" customFormat="1" ht="27.75" customHeight="1" x14ac:dyDescent="0.3">
      <c r="A346" s="48"/>
      <c r="B346" s="59" t="s">
        <v>519</v>
      </c>
      <c r="C346" s="98"/>
      <c r="D346" s="88"/>
      <c r="E346" s="76"/>
      <c r="F346" s="74"/>
      <c r="G346" s="76"/>
      <c r="H346" s="76"/>
      <c r="I346" s="76"/>
      <c r="J346" s="25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s="259" customFormat="1" ht="27.75" customHeight="1" x14ac:dyDescent="0.3">
      <c r="A347" s="48"/>
      <c r="B347" s="65" t="s">
        <v>520</v>
      </c>
      <c r="C347" s="98"/>
      <c r="D347" s="88"/>
      <c r="E347" s="76"/>
      <c r="F347" s="74"/>
      <c r="G347" s="76"/>
      <c r="H347" s="76"/>
      <c r="I347" s="76">
        <v>5883</v>
      </c>
      <c r="J347" s="258">
        <f>I347*1.03</f>
        <v>6059.49</v>
      </c>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s="259" customFormat="1" ht="27.75" customHeight="1" x14ac:dyDescent="0.3">
      <c r="A348" s="48"/>
      <c r="B348" s="65"/>
      <c r="C348" s="98"/>
      <c r="D348" s="88"/>
      <c r="E348" s="76"/>
      <c r="F348" s="74"/>
      <c r="G348" s="76"/>
      <c r="H348" s="76"/>
      <c r="I348" s="76"/>
      <c r="J348" s="25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s="259" customFormat="1" ht="27.75" customHeight="1" x14ac:dyDescent="0.3">
      <c r="A349" s="48"/>
      <c r="B349" s="65" t="s">
        <v>521</v>
      </c>
      <c r="C349" s="98"/>
      <c r="D349" s="88"/>
      <c r="E349" s="76"/>
      <c r="F349" s="74"/>
      <c r="G349" s="76"/>
      <c r="H349" s="76"/>
      <c r="I349" s="76"/>
      <c r="J349" s="25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s="259" customFormat="1" ht="27.75" customHeight="1" x14ac:dyDescent="0.3">
      <c r="A350" s="48"/>
      <c r="B350" s="65" t="s">
        <v>522</v>
      </c>
      <c r="C350" s="98"/>
      <c r="D350" s="88"/>
      <c r="E350" s="76"/>
      <c r="F350" s="74"/>
      <c r="G350" s="76"/>
      <c r="H350" s="76"/>
      <c r="I350" s="76">
        <v>19892</v>
      </c>
      <c r="J350" s="258">
        <f>I350*1.03</f>
        <v>20488.760000000002</v>
      </c>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s="259" customFormat="1" ht="27.75" customHeight="1" x14ac:dyDescent="0.3">
      <c r="A351" s="48"/>
      <c r="B351" s="65" t="s">
        <v>523</v>
      </c>
      <c r="C351" s="98"/>
      <c r="D351" s="88"/>
      <c r="E351" s="76"/>
      <c r="F351" s="74"/>
      <c r="G351" s="76"/>
      <c r="H351" s="76"/>
      <c r="I351" s="76"/>
      <c r="J351" s="25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s="259" customFormat="1" ht="27.75" customHeight="1" x14ac:dyDescent="0.3">
      <c r="A352" s="48"/>
      <c r="B352" s="65" t="s">
        <v>524</v>
      </c>
      <c r="C352" s="98"/>
      <c r="D352" s="88"/>
      <c r="E352" s="76"/>
      <c r="F352" s="74"/>
      <c r="G352" s="76"/>
      <c r="H352" s="76"/>
      <c r="I352" s="76"/>
      <c r="J352" s="25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s="259" customFormat="1" ht="27.75" customHeight="1" x14ac:dyDescent="0.3">
      <c r="A353" s="48"/>
      <c r="B353" s="65" t="s">
        <v>525</v>
      </c>
      <c r="C353" s="98"/>
      <c r="D353" s="88"/>
      <c r="E353" s="76"/>
      <c r="F353" s="74"/>
      <c r="G353" s="76"/>
      <c r="H353" s="76"/>
      <c r="I353" s="76"/>
      <c r="J353" s="25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s="259" customFormat="1" ht="27.75" customHeight="1" x14ac:dyDescent="0.3">
      <c r="A354" s="48"/>
      <c r="B354" s="65" t="s">
        <v>526</v>
      </c>
      <c r="C354" s="98"/>
      <c r="D354" s="88"/>
      <c r="E354" s="76"/>
      <c r="F354" s="74"/>
      <c r="G354" s="76"/>
      <c r="H354" s="76"/>
      <c r="I354" s="76">
        <v>29839</v>
      </c>
      <c r="J354" s="258">
        <f>I354*1.03</f>
        <v>30734.170000000002</v>
      </c>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s="259" customFormat="1" ht="27.75" customHeight="1" x14ac:dyDescent="0.3">
      <c r="A355" s="48"/>
      <c r="B355" s="65" t="s">
        <v>527</v>
      </c>
      <c r="C355" s="98"/>
      <c r="D355" s="88"/>
      <c r="E355" s="76"/>
      <c r="F355" s="74"/>
      <c r="G355" s="76"/>
      <c r="H355" s="76"/>
      <c r="I355" s="76"/>
      <c r="J355" s="25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s="259" customFormat="1" ht="27.75" customHeight="1" x14ac:dyDescent="0.3">
      <c r="A356" s="48"/>
      <c r="B356" s="65" t="s">
        <v>528</v>
      </c>
      <c r="C356" s="98"/>
      <c r="D356" s="88"/>
      <c r="E356" s="76"/>
      <c r="F356" s="74"/>
      <c r="G356" s="76"/>
      <c r="H356" s="76"/>
      <c r="I356" s="76">
        <v>44758</v>
      </c>
      <c r="J356" s="258">
        <f>I356*1.03</f>
        <v>46100.74</v>
      </c>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s="259" customFormat="1" ht="27.75" customHeight="1" x14ac:dyDescent="0.3">
      <c r="A357" s="48"/>
      <c r="B357" s="65"/>
      <c r="C357" s="98"/>
      <c r="D357" s="88"/>
      <c r="E357" s="76"/>
      <c r="F357" s="74"/>
      <c r="G357" s="76"/>
      <c r="H357" s="76"/>
      <c r="I357" s="76"/>
      <c r="J357" s="25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s="259" customFormat="1" ht="19.149999999999999" customHeight="1" x14ac:dyDescent="0.3">
      <c r="A358" s="48"/>
      <c r="B358" s="113"/>
      <c r="C358" s="111"/>
      <c r="D358" s="106"/>
      <c r="E358" s="76"/>
      <c r="F358" s="74"/>
      <c r="G358" s="76"/>
      <c r="H358" s="76"/>
      <c r="I358" s="76"/>
      <c r="J358" s="25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ht="19.899999999999999" customHeight="1" x14ac:dyDescent="0.3">
      <c r="B359" s="65" t="s">
        <v>361</v>
      </c>
      <c r="C359" s="98"/>
      <c r="D359" s="88"/>
      <c r="E359" s="76"/>
      <c r="F359" s="74"/>
      <c r="I359" s="76">
        <v>4120</v>
      </c>
      <c r="J359" s="204">
        <f>I359*1.03</f>
        <v>4243.6000000000004</v>
      </c>
    </row>
    <row r="360" spans="1:34" ht="19.5" customHeight="1" x14ac:dyDescent="0.3">
      <c r="B360" s="65"/>
      <c r="C360" s="141"/>
      <c r="D360" s="126"/>
      <c r="E360" s="76"/>
      <c r="F360" s="74"/>
    </row>
    <row r="361" spans="1:34" ht="17.25" customHeight="1" x14ac:dyDescent="0.3">
      <c r="B361" s="112" t="s">
        <v>529</v>
      </c>
      <c r="C361" s="141"/>
      <c r="D361" s="126"/>
      <c r="E361" s="76"/>
      <c r="F361" s="74"/>
    </row>
    <row r="362" spans="1:34" ht="70.150000000000006" customHeight="1" x14ac:dyDescent="0.3">
      <c r="B362" s="65" t="s">
        <v>351</v>
      </c>
      <c r="C362" s="141"/>
      <c r="D362" s="126"/>
      <c r="E362" s="76"/>
      <c r="F362" s="74"/>
      <c r="I362" s="99"/>
    </row>
    <row r="363" spans="1:34" ht="15.75" customHeight="1" x14ac:dyDescent="0.3">
      <c r="B363" s="65"/>
      <c r="C363" s="141"/>
      <c r="D363" s="126"/>
      <c r="E363" s="76"/>
      <c r="F363" s="74"/>
      <c r="I363" s="99"/>
    </row>
    <row r="364" spans="1:34" ht="18" customHeight="1" x14ac:dyDescent="0.3">
      <c r="B364" s="65" t="s">
        <v>484</v>
      </c>
      <c r="C364" s="141"/>
      <c r="D364" s="126"/>
      <c r="E364" s="76"/>
      <c r="F364" s="74"/>
      <c r="I364" s="99">
        <v>650</v>
      </c>
      <c r="J364" s="204">
        <f>ROUND(1.03*I364,-1)</f>
        <v>670</v>
      </c>
    </row>
    <row r="365" spans="1:34" ht="32.25" customHeight="1" x14ac:dyDescent="0.3">
      <c r="B365" s="65" t="s">
        <v>530</v>
      </c>
      <c r="C365" s="98"/>
      <c r="D365" s="88">
        <v>1300</v>
      </c>
      <c r="E365" s="76">
        <f t="shared" ref="E365" si="108">D365*1.0325</f>
        <v>1342.25</v>
      </c>
      <c r="F365" s="76">
        <f>E365*1.033</f>
        <v>1386.5442499999999</v>
      </c>
      <c r="G365" s="76">
        <f t="shared" ref="G365" si="109">F365*1.03</f>
        <v>1428.1405775000001</v>
      </c>
      <c r="H365" s="76">
        <f t="shared" ref="H365" si="110">G365*1.033</f>
        <v>1475.2692165574999</v>
      </c>
      <c r="I365" s="76">
        <v>5890</v>
      </c>
      <c r="J365" s="204">
        <f>ROUND(1.03*I365,-1)</f>
        <v>6070</v>
      </c>
    </row>
    <row r="366" spans="1:34" ht="15" customHeight="1" x14ac:dyDescent="0.3">
      <c r="B366" s="113"/>
      <c r="C366" s="98"/>
      <c r="D366" s="88"/>
      <c r="E366" s="76"/>
      <c r="F366" s="74"/>
    </row>
    <row r="367" spans="1:34" ht="15" customHeight="1" x14ac:dyDescent="0.3">
      <c r="B367" s="140"/>
      <c r="C367" s="98"/>
      <c r="D367" s="88"/>
      <c r="E367" s="84"/>
      <c r="F367" s="76"/>
    </row>
    <row r="368" spans="1:34" ht="15" customHeight="1" x14ac:dyDescent="0.3">
      <c r="B368" s="113"/>
      <c r="C368" s="98"/>
      <c r="D368" s="88"/>
      <c r="E368" s="76"/>
      <c r="F368" s="76"/>
    </row>
    <row r="369" spans="2:6" ht="15" customHeight="1" x14ac:dyDescent="0.3">
      <c r="B369" s="113"/>
      <c r="C369" s="142"/>
      <c r="D369" s="143"/>
      <c r="E369" s="76"/>
      <c r="F369" s="74"/>
    </row>
    <row r="370" spans="2:6" ht="15" customHeight="1" x14ac:dyDescent="0.3">
      <c r="B370" s="113"/>
      <c r="C370" s="98"/>
      <c r="D370" s="88"/>
      <c r="E370" s="76"/>
      <c r="F370" s="76"/>
    </row>
    <row r="371" spans="2:6" ht="15" customHeight="1" x14ac:dyDescent="0.3">
      <c r="B371" s="113"/>
      <c r="C371" s="98"/>
      <c r="D371" s="88"/>
      <c r="E371" s="76"/>
      <c r="F371" s="74"/>
    </row>
    <row r="372" spans="2:6" ht="30" customHeight="1" x14ac:dyDescent="0.3">
      <c r="B372" s="65"/>
      <c r="C372" s="98"/>
      <c r="D372" s="88"/>
      <c r="E372" s="76"/>
      <c r="F372" s="76"/>
    </row>
    <row r="373" spans="2:6" ht="15" customHeight="1" x14ac:dyDescent="0.3">
      <c r="B373" s="113"/>
      <c r="C373" s="98"/>
      <c r="D373" s="88"/>
      <c r="E373" s="76"/>
      <c r="F373" s="74"/>
    </row>
    <row r="374" spans="2:6" ht="15" customHeight="1" x14ac:dyDescent="0.3">
      <c r="B374" s="113"/>
      <c r="C374" s="142"/>
      <c r="D374" s="106"/>
      <c r="E374" s="76"/>
      <c r="F374" s="76"/>
    </row>
    <row r="375" spans="2:6" ht="15" customHeight="1" x14ac:dyDescent="0.3">
      <c r="B375" s="113"/>
      <c r="C375" s="142"/>
      <c r="D375" s="106"/>
      <c r="E375" s="76"/>
      <c r="F375" s="76"/>
    </row>
    <row r="376" spans="2:6" ht="15" customHeight="1" x14ac:dyDescent="0.3">
      <c r="B376" s="113"/>
      <c r="C376" s="142"/>
      <c r="D376" s="106"/>
      <c r="E376" s="76"/>
      <c r="F376" s="76"/>
    </row>
    <row r="377" spans="2:6" ht="15" customHeight="1" x14ac:dyDescent="0.3">
      <c r="B377" s="113"/>
      <c r="C377" s="142"/>
      <c r="D377" s="106"/>
      <c r="E377" s="76"/>
      <c r="F377" s="76"/>
    </row>
    <row r="378" spans="2:6" ht="15" customHeight="1" x14ac:dyDescent="0.3">
      <c r="B378" s="113"/>
      <c r="C378" s="142"/>
      <c r="D378" s="106"/>
      <c r="E378" s="76"/>
      <c r="F378" s="76"/>
    </row>
    <row r="379" spans="2:6" ht="15" customHeight="1" x14ac:dyDescent="0.3">
      <c r="B379" s="113"/>
      <c r="C379" s="142"/>
      <c r="D379" s="106"/>
      <c r="E379" s="76"/>
      <c r="F379" s="76"/>
    </row>
    <row r="380" spans="2:6" ht="15" customHeight="1" x14ac:dyDescent="0.3">
      <c r="B380" s="113"/>
      <c r="C380" s="142"/>
      <c r="D380" s="106"/>
      <c r="E380" s="76"/>
      <c r="F380" s="76"/>
    </row>
    <row r="381" spans="2:6" ht="15" customHeight="1" x14ac:dyDescent="0.3"/>
    <row r="382" spans="2:6" ht="15" customHeight="1" x14ac:dyDescent="0.3"/>
    <row r="383" spans="2:6" ht="15" customHeight="1" x14ac:dyDescent="0.3"/>
    <row r="384" spans="2:6" ht="15" customHeight="1" x14ac:dyDescent="0.3"/>
    <row r="385" spans="2:6" ht="15" customHeight="1" x14ac:dyDescent="0.3"/>
    <row r="386" spans="2:6" ht="15" customHeight="1" x14ac:dyDescent="0.3"/>
    <row r="387" spans="2:6" ht="15" customHeight="1" x14ac:dyDescent="0.3"/>
    <row r="388" spans="2:6" ht="15" customHeight="1" x14ac:dyDescent="0.3"/>
    <row r="389" spans="2:6" ht="15" customHeight="1" x14ac:dyDescent="0.3"/>
    <row r="390" spans="2:6" ht="15" customHeight="1" x14ac:dyDescent="0.3">
      <c r="B390" s="113"/>
      <c r="C390" s="142"/>
      <c r="D390" s="106"/>
      <c r="E390" s="76"/>
      <c r="F390" s="76"/>
    </row>
    <row r="391" spans="2:6" ht="15" customHeight="1" x14ac:dyDescent="0.3">
      <c r="B391" s="113"/>
      <c r="C391" s="142"/>
      <c r="D391" s="106"/>
      <c r="E391" s="76"/>
      <c r="F391" s="76"/>
    </row>
    <row r="392" spans="2:6" ht="15" hidden="1" customHeight="1" x14ac:dyDescent="0.3">
      <c r="B392" s="113"/>
      <c r="C392" s="142"/>
      <c r="D392" s="106"/>
      <c r="E392" s="76"/>
      <c r="F392" s="76"/>
    </row>
    <row r="393" spans="2:6" ht="15" hidden="1" customHeight="1" x14ac:dyDescent="0.3">
      <c r="B393" s="113"/>
      <c r="C393" s="142"/>
      <c r="D393" s="106"/>
      <c r="E393" s="76"/>
      <c r="F393" s="76"/>
    </row>
    <row r="394" spans="2:6" ht="15" hidden="1" customHeight="1" x14ac:dyDescent="0.3">
      <c r="B394" s="113"/>
      <c r="C394" s="142"/>
      <c r="D394" s="106"/>
      <c r="E394" s="76"/>
      <c r="F394" s="76"/>
    </row>
    <row r="395" spans="2:6" ht="15" hidden="1" customHeight="1" x14ac:dyDescent="0.3">
      <c r="B395" s="113"/>
      <c r="C395" s="142"/>
      <c r="D395" s="106"/>
      <c r="E395" s="76"/>
      <c r="F395" s="76"/>
    </row>
    <row r="396" spans="2:6" ht="15" hidden="1" customHeight="1" x14ac:dyDescent="0.3">
      <c r="B396" s="113"/>
      <c r="C396" s="142"/>
      <c r="D396" s="106"/>
      <c r="E396" s="76"/>
      <c r="F396" s="76"/>
    </row>
    <row r="397" spans="2:6" ht="15" hidden="1" customHeight="1" x14ac:dyDescent="0.3">
      <c r="B397" s="113"/>
      <c r="C397" s="142"/>
      <c r="D397" s="106"/>
      <c r="E397" s="76"/>
      <c r="F397" s="76"/>
    </row>
    <row r="398" spans="2:6" ht="15" hidden="1" customHeight="1" x14ac:dyDescent="0.3">
      <c r="B398" s="113"/>
      <c r="C398" s="142"/>
      <c r="D398" s="106"/>
      <c r="E398" s="76"/>
      <c r="F398" s="76"/>
    </row>
    <row r="399" spans="2:6" ht="15" hidden="1" customHeight="1" x14ac:dyDescent="0.3">
      <c r="B399" s="113"/>
      <c r="C399" s="142"/>
      <c r="D399" s="106"/>
      <c r="E399" s="76"/>
      <c r="F399" s="76"/>
    </row>
    <row r="400" spans="2:6" ht="15" hidden="1" customHeight="1" x14ac:dyDescent="0.3">
      <c r="B400" s="113"/>
      <c r="C400" s="142"/>
      <c r="D400" s="106"/>
      <c r="E400" s="76"/>
      <c r="F400" s="76"/>
    </row>
    <row r="401" spans="1:10" ht="15" hidden="1" customHeight="1" x14ac:dyDescent="0.3">
      <c r="B401" s="113"/>
      <c r="C401" s="142"/>
      <c r="D401" s="106"/>
      <c r="E401" s="76"/>
      <c r="F401" s="76"/>
    </row>
    <row r="402" spans="1:10" ht="15" hidden="1" customHeight="1" x14ac:dyDescent="0.3">
      <c r="B402" s="113"/>
      <c r="C402" s="142"/>
      <c r="D402" s="106"/>
      <c r="E402" s="76"/>
      <c r="F402" s="76"/>
    </row>
    <row r="403" spans="1:10" ht="15" hidden="1" customHeight="1" x14ac:dyDescent="0.3">
      <c r="B403" s="113"/>
      <c r="C403" s="142"/>
      <c r="D403" s="106"/>
      <c r="E403" s="76"/>
      <c r="F403" s="76"/>
    </row>
    <row r="404" spans="1:10" ht="15" hidden="1" customHeight="1" x14ac:dyDescent="0.3">
      <c r="B404" s="113"/>
      <c r="C404" s="142"/>
      <c r="D404" s="106"/>
      <c r="E404" s="76"/>
      <c r="F404" s="76"/>
    </row>
    <row r="405" spans="1:10" ht="15" hidden="1" customHeight="1" x14ac:dyDescent="0.3">
      <c r="B405" s="113"/>
      <c r="C405" s="142"/>
      <c r="D405" s="106"/>
      <c r="E405" s="76"/>
      <c r="F405" s="76"/>
    </row>
    <row r="406" spans="1:10" ht="15" hidden="1" customHeight="1" x14ac:dyDescent="0.3">
      <c r="B406" s="113"/>
      <c r="C406" s="142"/>
      <c r="D406" s="106"/>
      <c r="E406" s="76"/>
      <c r="F406" s="76"/>
    </row>
    <row r="407" spans="1:10" ht="15" hidden="1" customHeight="1" x14ac:dyDescent="0.3">
      <c r="B407" s="113"/>
      <c r="C407" s="142"/>
      <c r="D407" s="106"/>
      <c r="E407" s="76"/>
      <c r="F407" s="76"/>
    </row>
    <row r="408" spans="1:10" ht="15" hidden="1" customHeight="1" x14ac:dyDescent="0.3">
      <c r="B408" s="113"/>
      <c r="C408" s="142"/>
      <c r="D408" s="106"/>
      <c r="E408" s="76"/>
      <c r="F408" s="76"/>
    </row>
    <row r="409" spans="1:10" ht="15" hidden="1" customHeight="1" x14ac:dyDescent="0.3">
      <c r="B409" s="113"/>
      <c r="C409" s="142"/>
      <c r="D409" s="106"/>
      <c r="E409" s="76"/>
      <c r="F409" s="76"/>
    </row>
    <row r="410" spans="1:10" ht="15" hidden="1" customHeight="1" x14ac:dyDescent="0.3">
      <c r="B410" s="113"/>
      <c r="C410" s="142"/>
      <c r="D410" s="106"/>
      <c r="E410" s="76"/>
      <c r="F410" s="76"/>
    </row>
    <row r="411" spans="1:10" ht="15" hidden="1" customHeight="1" x14ac:dyDescent="0.3">
      <c r="B411" s="113"/>
      <c r="C411" s="142"/>
      <c r="D411" s="106"/>
      <c r="E411" s="76"/>
      <c r="F411" s="76"/>
    </row>
    <row r="412" spans="1:10" ht="15" hidden="1" customHeight="1" x14ac:dyDescent="0.3">
      <c r="B412" s="113"/>
      <c r="C412" s="142"/>
      <c r="D412" s="106"/>
      <c r="E412" s="76"/>
      <c r="F412" s="76"/>
    </row>
    <row r="413" spans="1:10" ht="15" hidden="1" customHeight="1" x14ac:dyDescent="0.3">
      <c r="B413" s="113"/>
      <c r="C413" s="142"/>
      <c r="D413" s="106"/>
      <c r="E413" s="76"/>
      <c r="F413" s="76"/>
    </row>
    <row r="414" spans="1:10" ht="15" hidden="1" customHeight="1" x14ac:dyDescent="0.3">
      <c r="B414" s="113"/>
      <c r="C414" s="142"/>
      <c r="D414" s="106"/>
      <c r="E414" s="76"/>
      <c r="F414" s="76"/>
    </row>
    <row r="415" spans="1:10" ht="15" hidden="1" customHeight="1" x14ac:dyDescent="0.3">
      <c r="B415" s="113"/>
      <c r="C415" s="142"/>
      <c r="D415" s="106"/>
      <c r="E415" s="76"/>
      <c r="F415" s="76"/>
    </row>
    <row r="416" spans="1:10" ht="22.5" customHeight="1" x14ac:dyDescent="0.4">
      <c r="A416" s="54"/>
      <c r="B416" s="144" t="s">
        <v>364</v>
      </c>
      <c r="C416" s="117"/>
      <c r="D416" s="118"/>
      <c r="E416" s="145" t="s">
        <v>316</v>
      </c>
      <c r="F416" s="176" t="s">
        <v>320</v>
      </c>
      <c r="G416" s="188" t="s">
        <v>338</v>
      </c>
      <c r="H416" s="188" t="s">
        <v>343</v>
      </c>
      <c r="I416" s="188" t="s">
        <v>487</v>
      </c>
      <c r="J416" s="252" t="s">
        <v>567</v>
      </c>
    </row>
    <row r="417" spans="1:10" ht="15" customHeight="1" x14ac:dyDescent="0.3">
      <c r="A417" s="54"/>
      <c r="B417" s="64"/>
      <c r="C417" s="55"/>
      <c r="D417" s="52"/>
      <c r="E417" s="51"/>
      <c r="F417" s="51"/>
    </row>
    <row r="418" spans="1:10" ht="15" customHeight="1" x14ac:dyDescent="0.3">
      <c r="A418" s="54"/>
      <c r="B418" s="146" t="s">
        <v>321</v>
      </c>
      <c r="C418" s="134"/>
      <c r="D418" s="79" t="s">
        <v>31</v>
      </c>
      <c r="E418" s="84"/>
      <c r="F418" s="76"/>
    </row>
    <row r="419" spans="1:10" ht="15" customHeight="1" x14ac:dyDescent="0.3">
      <c r="A419" s="54"/>
      <c r="B419" s="147"/>
      <c r="C419" s="134"/>
      <c r="D419" s="79"/>
      <c r="E419" s="84"/>
      <c r="F419" s="76"/>
    </row>
    <row r="420" spans="1:10" ht="15" customHeight="1" x14ac:dyDescent="0.3">
      <c r="A420" s="54"/>
      <c r="B420" s="148" t="s">
        <v>95</v>
      </c>
      <c r="C420" s="149"/>
      <c r="D420" s="150"/>
      <c r="E420" s="133"/>
      <c r="F420" s="151"/>
    </row>
    <row r="421" spans="1:10" ht="15" customHeight="1" x14ac:dyDescent="0.3">
      <c r="A421" s="54"/>
      <c r="B421" s="148" t="s">
        <v>96</v>
      </c>
      <c r="C421" s="149"/>
      <c r="D421" s="150"/>
      <c r="E421" s="152"/>
      <c r="F421" s="151"/>
    </row>
    <row r="422" spans="1:10" ht="15" customHeight="1" x14ac:dyDescent="0.3">
      <c r="A422" s="54"/>
      <c r="B422" s="153" t="s">
        <v>97</v>
      </c>
      <c r="C422" s="149"/>
      <c r="D422" s="154">
        <v>3082</v>
      </c>
      <c r="E422" s="155">
        <v>3336.2649999999999</v>
      </c>
      <c r="F422" s="155">
        <v>3613.1749949999999</v>
      </c>
      <c r="G422" s="76">
        <f t="shared" ref="G422:G425" si="111">F422*1.03</f>
        <v>3721.5702448500001</v>
      </c>
      <c r="H422" s="76">
        <f>G422</f>
        <v>3721.5702448500001</v>
      </c>
      <c r="I422" s="76">
        <v>4000</v>
      </c>
      <c r="J422" s="76">
        <v>4000</v>
      </c>
    </row>
    <row r="423" spans="1:10" ht="15" customHeight="1" x14ac:dyDescent="0.3">
      <c r="A423" s="54"/>
      <c r="B423" s="153" t="s">
        <v>98</v>
      </c>
      <c r="C423" s="149"/>
      <c r="D423" s="156">
        <v>8.4</v>
      </c>
      <c r="E423" s="157">
        <v>9.1</v>
      </c>
      <c r="F423" s="155">
        <v>9.8477189999999997</v>
      </c>
      <c r="G423" s="183">
        <v>10.3</v>
      </c>
      <c r="H423" s="76">
        <f t="shared" ref="H423:H432" si="112">G423</f>
        <v>10.3</v>
      </c>
      <c r="I423" s="193">
        <v>9.6999999999999993</v>
      </c>
      <c r="J423" s="193">
        <v>9.6999999999999993</v>
      </c>
    </row>
    <row r="424" spans="1:10" ht="15" customHeight="1" x14ac:dyDescent="0.3">
      <c r="A424" s="54"/>
      <c r="B424" s="149" t="s">
        <v>222</v>
      </c>
      <c r="C424" s="149"/>
      <c r="D424" s="155">
        <v>840</v>
      </c>
      <c r="E424" s="155">
        <v>909.3</v>
      </c>
      <c r="F424" s="155">
        <v>1000</v>
      </c>
      <c r="G424" s="76">
        <f t="shared" si="111"/>
        <v>1030</v>
      </c>
      <c r="H424" s="76">
        <f t="shared" si="112"/>
        <v>1030</v>
      </c>
      <c r="I424" s="76">
        <v>970</v>
      </c>
      <c r="J424" s="76">
        <v>970</v>
      </c>
    </row>
    <row r="425" spans="1:10" ht="15" customHeight="1" x14ac:dyDescent="0.3">
      <c r="A425" s="54"/>
      <c r="B425" s="149" t="s">
        <v>223</v>
      </c>
      <c r="C425" s="149"/>
      <c r="D425" s="155">
        <v>1260</v>
      </c>
      <c r="E425" s="155">
        <v>1363.95</v>
      </c>
      <c r="F425" s="155">
        <v>1500</v>
      </c>
      <c r="G425" s="76">
        <f t="shared" si="111"/>
        <v>1545</v>
      </c>
      <c r="H425" s="76">
        <f t="shared" si="112"/>
        <v>1545</v>
      </c>
      <c r="I425" s="76">
        <v>1455</v>
      </c>
      <c r="J425" s="76">
        <v>1455</v>
      </c>
    </row>
    <row r="426" spans="1:10" ht="15" customHeight="1" x14ac:dyDescent="0.3">
      <c r="A426" s="54"/>
      <c r="B426" s="149" t="s">
        <v>224</v>
      </c>
      <c r="C426" s="149"/>
      <c r="D426" s="155">
        <v>1890</v>
      </c>
      <c r="E426" s="155">
        <v>2045.925</v>
      </c>
      <c r="F426" s="155">
        <v>2250</v>
      </c>
      <c r="G426" s="76">
        <v>2318</v>
      </c>
      <c r="H426" s="76">
        <f t="shared" si="112"/>
        <v>2318</v>
      </c>
      <c r="I426" s="76">
        <v>2183</v>
      </c>
      <c r="J426" s="76">
        <v>2183</v>
      </c>
    </row>
    <row r="427" spans="1:10" ht="15" customHeight="1" x14ac:dyDescent="0.3">
      <c r="A427" s="54"/>
      <c r="B427" s="153" t="s">
        <v>99</v>
      </c>
      <c r="C427" s="149"/>
      <c r="D427" s="155"/>
      <c r="E427" s="155"/>
      <c r="F427" s="155"/>
      <c r="I427" s="76">
        <v>840</v>
      </c>
      <c r="J427" s="76">
        <v>840</v>
      </c>
    </row>
    <row r="428" spans="1:10" ht="15" customHeight="1" x14ac:dyDescent="0.3">
      <c r="A428" s="54"/>
      <c r="B428" s="149" t="s">
        <v>225</v>
      </c>
      <c r="C428" s="149"/>
      <c r="D428" s="155">
        <v>1160</v>
      </c>
      <c r="E428" s="155">
        <v>1255.7</v>
      </c>
      <c r="F428" s="155">
        <v>1360</v>
      </c>
      <c r="G428" s="76">
        <v>1400</v>
      </c>
      <c r="H428" s="76">
        <f t="shared" si="112"/>
        <v>1400</v>
      </c>
      <c r="I428" s="76">
        <v>840</v>
      </c>
      <c r="J428" s="76">
        <v>840</v>
      </c>
    </row>
    <row r="429" spans="1:10" ht="15" customHeight="1" x14ac:dyDescent="0.3">
      <c r="A429" s="54"/>
      <c r="B429" s="149" t="s">
        <v>226</v>
      </c>
      <c r="C429" s="149"/>
      <c r="D429" s="155">
        <v>2320</v>
      </c>
      <c r="E429" s="155">
        <v>2511.4</v>
      </c>
      <c r="F429" s="155">
        <v>2720</v>
      </c>
      <c r="G429" s="76">
        <v>2800</v>
      </c>
      <c r="H429" s="76">
        <f t="shared" si="112"/>
        <v>2800</v>
      </c>
      <c r="I429" s="76">
        <v>1680</v>
      </c>
      <c r="J429" s="76">
        <v>1680</v>
      </c>
    </row>
    <row r="430" spans="1:10" ht="15" customHeight="1" x14ac:dyDescent="0.3">
      <c r="A430" s="54"/>
      <c r="B430" s="149" t="s">
        <v>227</v>
      </c>
      <c r="C430" s="149"/>
      <c r="D430" s="155">
        <v>4640</v>
      </c>
      <c r="E430" s="155">
        <v>5022.8</v>
      </c>
      <c r="F430" s="155">
        <v>5440</v>
      </c>
      <c r="G430" s="76">
        <v>5600</v>
      </c>
      <c r="H430" s="76">
        <f t="shared" si="112"/>
        <v>5600</v>
      </c>
      <c r="I430" s="76">
        <v>3360</v>
      </c>
      <c r="J430" s="76">
        <v>3360</v>
      </c>
    </row>
    <row r="431" spans="1:10" ht="15" customHeight="1" x14ac:dyDescent="0.3">
      <c r="A431" s="54"/>
      <c r="B431" s="149" t="s">
        <v>228</v>
      </c>
      <c r="C431" s="149"/>
      <c r="D431" s="155">
        <v>6960</v>
      </c>
      <c r="E431" s="155">
        <v>7534.2000000000007</v>
      </c>
      <c r="F431" s="155">
        <v>8160</v>
      </c>
      <c r="G431" s="76">
        <v>8400</v>
      </c>
      <c r="H431" s="76">
        <f t="shared" si="112"/>
        <v>8400</v>
      </c>
      <c r="I431" s="76">
        <v>5040</v>
      </c>
      <c r="J431" s="76">
        <v>5040</v>
      </c>
    </row>
    <row r="432" spans="1:10" ht="15" customHeight="1" x14ac:dyDescent="0.3">
      <c r="A432" s="54"/>
      <c r="B432" s="149" t="s">
        <v>531</v>
      </c>
      <c r="C432" s="149"/>
      <c r="D432" s="155">
        <v>11600</v>
      </c>
      <c r="E432" s="155">
        <v>12557</v>
      </c>
      <c r="F432" s="155">
        <v>13600</v>
      </c>
      <c r="G432" s="76">
        <v>14000</v>
      </c>
      <c r="H432" s="76">
        <f t="shared" si="112"/>
        <v>14000</v>
      </c>
      <c r="I432" s="76">
        <v>8400</v>
      </c>
      <c r="J432" s="76">
        <v>8400</v>
      </c>
    </row>
    <row r="433" spans="1:10" ht="15" customHeight="1" x14ac:dyDescent="0.3">
      <c r="A433" s="54"/>
      <c r="B433" s="149"/>
      <c r="C433" s="149"/>
      <c r="D433" s="155"/>
      <c r="E433" s="155"/>
      <c r="F433" s="151"/>
      <c r="I433" s="155"/>
      <c r="J433" s="247"/>
    </row>
    <row r="434" spans="1:10" ht="15" customHeight="1" x14ac:dyDescent="0.3">
      <c r="A434" s="54"/>
      <c r="B434" s="149"/>
      <c r="C434" s="149"/>
      <c r="D434" s="155"/>
      <c r="E434" s="155"/>
      <c r="F434" s="151"/>
      <c r="I434" s="155"/>
      <c r="J434" s="247"/>
    </row>
    <row r="435" spans="1:10" ht="15" customHeight="1" x14ac:dyDescent="0.3">
      <c r="A435" s="54"/>
      <c r="B435" s="149"/>
      <c r="C435" s="149"/>
      <c r="D435" s="151"/>
      <c r="E435" s="155"/>
      <c r="F435" s="151"/>
      <c r="I435" s="155"/>
      <c r="J435" s="247"/>
    </row>
    <row r="436" spans="1:10" ht="15" customHeight="1" x14ac:dyDescent="0.3">
      <c r="A436" s="54"/>
      <c r="B436" s="148" t="s">
        <v>100</v>
      </c>
      <c r="C436" s="149"/>
      <c r="D436" s="150"/>
      <c r="E436" s="133"/>
      <c r="F436" s="155"/>
      <c r="I436" s="155"/>
      <c r="J436" s="247"/>
    </row>
    <row r="437" spans="1:10" ht="15" customHeight="1" x14ac:dyDescent="0.3">
      <c r="A437" s="54"/>
      <c r="B437" s="153" t="s">
        <v>97</v>
      </c>
      <c r="C437" s="149"/>
      <c r="D437" s="154">
        <v>3082</v>
      </c>
      <c r="E437" s="155">
        <v>3336.2649999999999</v>
      </c>
      <c r="F437" s="155">
        <v>3613</v>
      </c>
      <c r="G437" s="76">
        <v>3722</v>
      </c>
      <c r="H437" s="76">
        <f>G437</f>
        <v>3722</v>
      </c>
      <c r="I437" s="155">
        <v>4000</v>
      </c>
      <c r="J437" s="155">
        <v>4000</v>
      </c>
    </row>
    <row r="438" spans="1:10" ht="15" customHeight="1" x14ac:dyDescent="0.3">
      <c r="A438" s="54"/>
      <c r="B438" s="153" t="s">
        <v>101</v>
      </c>
      <c r="C438" s="149"/>
      <c r="D438" s="156">
        <v>8.9</v>
      </c>
      <c r="E438" s="157">
        <v>9.6</v>
      </c>
      <c r="F438" s="177">
        <v>10.4</v>
      </c>
      <c r="G438" s="183">
        <v>10.7</v>
      </c>
      <c r="H438" s="183">
        <v>10.7</v>
      </c>
      <c r="I438" s="177">
        <v>11.1</v>
      </c>
      <c r="J438" s="177">
        <v>11.1</v>
      </c>
    </row>
    <row r="439" spans="1:10" ht="15" customHeight="1" x14ac:dyDescent="0.3">
      <c r="A439" s="54"/>
      <c r="B439" s="149" t="s">
        <v>229</v>
      </c>
      <c r="C439" s="149"/>
      <c r="D439" s="155">
        <v>890</v>
      </c>
      <c r="E439" s="155">
        <v>963.42499999999995</v>
      </c>
      <c r="F439" s="155">
        <v>1040</v>
      </c>
      <c r="G439" s="76">
        <v>1070</v>
      </c>
      <c r="H439" s="76">
        <f t="shared" ref="H439:H446" si="113">G439</f>
        <v>1070</v>
      </c>
      <c r="I439" s="155">
        <v>1110</v>
      </c>
      <c r="J439" s="155">
        <v>1110</v>
      </c>
    </row>
    <row r="440" spans="1:10" ht="15" customHeight="1" x14ac:dyDescent="0.3">
      <c r="A440" s="54"/>
      <c r="B440" s="149" t="s">
        <v>230</v>
      </c>
      <c r="C440" s="149"/>
      <c r="D440" s="155">
        <v>1335</v>
      </c>
      <c r="E440" s="155">
        <v>1445.1375</v>
      </c>
      <c r="F440" s="155">
        <v>1560</v>
      </c>
      <c r="G440" s="76">
        <v>1605</v>
      </c>
      <c r="H440" s="76">
        <f t="shared" si="113"/>
        <v>1605</v>
      </c>
      <c r="I440" s="155">
        <v>1665</v>
      </c>
      <c r="J440" s="155">
        <v>1665</v>
      </c>
    </row>
    <row r="441" spans="1:10" ht="15" customHeight="1" x14ac:dyDescent="0.3">
      <c r="A441" s="54"/>
      <c r="B441" s="149" t="s">
        <v>231</v>
      </c>
      <c r="C441" s="149"/>
      <c r="D441" s="155">
        <v>2002.5</v>
      </c>
      <c r="E441" s="155">
        <v>2167.7062499999997</v>
      </c>
      <c r="F441" s="155">
        <v>2340</v>
      </c>
      <c r="G441" s="76">
        <v>2407.5</v>
      </c>
      <c r="H441" s="76">
        <f t="shared" si="113"/>
        <v>2407.5</v>
      </c>
      <c r="I441" s="155">
        <v>2498</v>
      </c>
      <c r="J441" s="155">
        <v>2498</v>
      </c>
    </row>
    <row r="442" spans="1:10" ht="15" customHeight="1" x14ac:dyDescent="0.3">
      <c r="A442" s="54"/>
      <c r="B442" s="153" t="s">
        <v>102</v>
      </c>
      <c r="C442" s="149"/>
      <c r="D442" s="155"/>
      <c r="E442" s="155"/>
      <c r="F442" s="155"/>
      <c r="I442" s="155">
        <v>1130</v>
      </c>
      <c r="J442" s="155">
        <v>1130</v>
      </c>
    </row>
    <row r="443" spans="1:10" ht="15" customHeight="1" x14ac:dyDescent="0.3">
      <c r="A443" s="54"/>
      <c r="B443" s="149" t="s">
        <v>232</v>
      </c>
      <c r="C443" s="149"/>
      <c r="D443" s="155">
        <v>1402</v>
      </c>
      <c r="E443" s="155">
        <v>1517.665</v>
      </c>
      <c r="F443" s="155">
        <v>1645</v>
      </c>
      <c r="G443" s="76">
        <v>1695</v>
      </c>
      <c r="H443" s="76">
        <f t="shared" si="113"/>
        <v>1695</v>
      </c>
      <c r="I443" s="155">
        <v>1130</v>
      </c>
      <c r="J443" s="155">
        <v>1130</v>
      </c>
    </row>
    <row r="444" spans="1:10" ht="15" customHeight="1" x14ac:dyDescent="0.3">
      <c r="A444" s="54"/>
      <c r="B444" s="149" t="s">
        <v>233</v>
      </c>
      <c r="C444" s="149"/>
      <c r="D444" s="155">
        <v>2804</v>
      </c>
      <c r="E444" s="155">
        <v>3035.33</v>
      </c>
      <c r="F444" s="155">
        <v>3290</v>
      </c>
      <c r="G444" s="76">
        <v>3390</v>
      </c>
      <c r="H444" s="76">
        <f t="shared" si="113"/>
        <v>3390</v>
      </c>
      <c r="I444" s="155">
        <v>2260</v>
      </c>
      <c r="J444" s="155">
        <v>2260</v>
      </c>
    </row>
    <row r="445" spans="1:10" ht="15" customHeight="1" x14ac:dyDescent="0.3">
      <c r="A445" s="54"/>
      <c r="B445" s="149" t="s">
        <v>234</v>
      </c>
      <c r="C445" s="149"/>
      <c r="D445" s="155">
        <v>5608</v>
      </c>
      <c r="E445" s="155">
        <v>6070.66</v>
      </c>
      <c r="F445" s="155">
        <v>6580</v>
      </c>
      <c r="G445" s="76">
        <v>6780</v>
      </c>
      <c r="H445" s="76">
        <f t="shared" si="113"/>
        <v>6780</v>
      </c>
      <c r="I445" s="155">
        <v>4520</v>
      </c>
      <c r="J445" s="155">
        <v>4520</v>
      </c>
    </row>
    <row r="446" spans="1:10" ht="15" customHeight="1" x14ac:dyDescent="0.3">
      <c r="A446" s="54"/>
      <c r="B446" s="149" t="s">
        <v>235</v>
      </c>
      <c r="C446" s="149"/>
      <c r="D446" s="155">
        <v>8412</v>
      </c>
      <c r="E446" s="155">
        <v>9105.99</v>
      </c>
      <c r="F446" s="155">
        <v>9870</v>
      </c>
      <c r="G446" s="76">
        <v>10170</v>
      </c>
      <c r="H446" s="76">
        <f t="shared" si="113"/>
        <v>10170</v>
      </c>
      <c r="I446" s="155">
        <v>6780</v>
      </c>
      <c r="J446" s="155">
        <v>6780</v>
      </c>
    </row>
    <row r="447" spans="1:10" ht="15" customHeight="1" x14ac:dyDescent="0.3">
      <c r="A447" s="54"/>
      <c r="B447" s="149" t="s">
        <v>532</v>
      </c>
      <c r="C447" s="149"/>
      <c r="D447" s="155"/>
      <c r="E447" s="155"/>
      <c r="F447" s="155"/>
      <c r="I447" s="155">
        <v>11300</v>
      </c>
      <c r="J447" s="155">
        <v>11300</v>
      </c>
    </row>
    <row r="448" spans="1:10" ht="15" customHeight="1" x14ac:dyDescent="0.3">
      <c r="A448" s="54"/>
      <c r="B448" s="149"/>
      <c r="C448" s="149"/>
      <c r="D448" s="158"/>
      <c r="E448" s="159"/>
      <c r="F448" s="159"/>
      <c r="I448" s="155"/>
      <c r="J448" s="155"/>
    </row>
    <row r="449" spans="1:10" ht="15" customHeight="1" x14ac:dyDescent="0.3">
      <c r="A449" s="54"/>
      <c r="B449" s="153" t="s">
        <v>374</v>
      </c>
      <c r="C449" s="149"/>
      <c r="D449" s="158">
        <v>20</v>
      </c>
      <c r="E449" s="155">
        <v>20.7</v>
      </c>
      <c r="F449" s="155">
        <v>22.75</v>
      </c>
      <c r="G449" s="183">
        <v>23.7</v>
      </c>
      <c r="H449" s="183">
        <f>G449</f>
        <v>23.7</v>
      </c>
      <c r="I449" s="177">
        <v>23.5</v>
      </c>
      <c r="J449" s="177">
        <v>23.5</v>
      </c>
    </row>
    <row r="450" spans="1:10" ht="15" customHeight="1" x14ac:dyDescent="0.3">
      <c r="A450" s="54"/>
      <c r="B450" s="149"/>
      <c r="C450" s="149"/>
      <c r="D450" s="155"/>
      <c r="E450" s="155"/>
      <c r="F450" s="155"/>
      <c r="I450" s="155"/>
      <c r="J450" s="247"/>
    </row>
    <row r="451" spans="1:10" ht="15" customHeight="1" x14ac:dyDescent="0.3">
      <c r="B451" s="113"/>
      <c r="C451" s="98"/>
      <c r="D451" s="88"/>
      <c r="E451" s="76"/>
      <c r="F451" s="74"/>
    </row>
    <row r="452" spans="1:10" ht="15" customHeight="1" x14ac:dyDescent="0.3">
      <c r="B452" s="140"/>
      <c r="C452" s="98"/>
      <c r="D452" s="88"/>
      <c r="E452" s="76"/>
      <c r="F452" s="74"/>
    </row>
    <row r="453" spans="1:10" x14ac:dyDescent="0.3">
      <c r="B453" s="60"/>
      <c r="C453" s="73"/>
      <c r="D453" s="74"/>
      <c r="E453" s="76"/>
      <c r="F453" s="124"/>
      <c r="I453" s="155"/>
    </row>
    <row r="454" spans="1:10" x14ac:dyDescent="0.3">
      <c r="B454" s="60"/>
      <c r="C454" s="73"/>
      <c r="D454" s="74"/>
      <c r="E454" s="76"/>
      <c r="F454" s="74"/>
      <c r="I454" s="155"/>
    </row>
    <row r="455" spans="1:10" x14ac:dyDescent="0.3">
      <c r="B455" s="75"/>
      <c r="C455" s="75"/>
      <c r="D455" s="75"/>
      <c r="E455" s="75"/>
      <c r="F455" s="75"/>
      <c r="I455" s="155"/>
    </row>
    <row r="456" spans="1:10" x14ac:dyDescent="0.3">
      <c r="B456" s="172" t="s">
        <v>334</v>
      </c>
      <c r="C456" s="75"/>
      <c r="D456" s="75"/>
      <c r="E456" s="75"/>
      <c r="F456" s="75"/>
      <c r="I456" s="155"/>
    </row>
    <row r="457" spans="1:10" x14ac:dyDescent="0.3">
      <c r="B457" s="75"/>
      <c r="C457" s="75"/>
      <c r="D457" s="75"/>
      <c r="E457" s="75"/>
      <c r="F457" s="75"/>
      <c r="I457" s="155"/>
    </row>
    <row r="458" spans="1:10" x14ac:dyDescent="0.3">
      <c r="B458" s="75" t="s">
        <v>335</v>
      </c>
      <c r="C458" s="75"/>
      <c r="D458" s="75"/>
      <c r="E458" s="75"/>
      <c r="F458" s="74">
        <v>1600</v>
      </c>
      <c r="G458" s="76">
        <f t="shared" ref="G458" si="114">F458*1.03</f>
        <v>1648</v>
      </c>
      <c r="H458" s="76">
        <f>G458</f>
        <v>1648</v>
      </c>
      <c r="I458" s="155">
        <v>1780</v>
      </c>
      <c r="J458" s="204">
        <f>ROUND(1.03*I458,-1)</f>
        <v>1830</v>
      </c>
    </row>
    <row r="459" spans="1:10" x14ac:dyDescent="0.3">
      <c r="B459" s="71"/>
      <c r="C459" s="71"/>
      <c r="D459" s="71"/>
      <c r="E459" s="71"/>
      <c r="F459" s="71"/>
    </row>
    <row r="460" spans="1:10" x14ac:dyDescent="0.3">
      <c r="B460" s="71"/>
      <c r="C460" s="71"/>
      <c r="D460" s="71"/>
      <c r="E460" s="71"/>
      <c r="F460" s="71"/>
    </row>
    <row r="461" spans="1:10" x14ac:dyDescent="0.3">
      <c r="B461" s="37"/>
      <c r="C461" s="37"/>
      <c r="D461" s="37"/>
      <c r="E461" s="37"/>
      <c r="F461" s="48"/>
    </row>
    <row r="462" spans="1:10" x14ac:dyDescent="0.3">
      <c r="B462" s="61"/>
    </row>
    <row r="463" spans="1:10" x14ac:dyDescent="0.3">
      <c r="B463" s="42"/>
      <c r="J463" s="205"/>
    </row>
    <row r="464" spans="1:10" x14ac:dyDescent="0.3">
      <c r="B464" s="226"/>
    </row>
    <row r="465" spans="2:10" x14ac:dyDescent="0.3">
      <c r="B465" s="227"/>
      <c r="J465" s="205"/>
    </row>
    <row r="466" spans="2:10" x14ac:dyDescent="0.3">
      <c r="B466" s="42"/>
      <c r="J466" s="205"/>
    </row>
    <row r="467" spans="2:10" x14ac:dyDescent="0.3">
      <c r="B467" s="42"/>
      <c r="J467" s="205"/>
    </row>
    <row r="468" spans="2:10" x14ac:dyDescent="0.3">
      <c r="B468" s="42"/>
    </row>
    <row r="469" spans="2:10" ht="26.25" x14ac:dyDescent="0.4">
      <c r="B469" s="160" t="s">
        <v>322</v>
      </c>
      <c r="C469" s="119"/>
      <c r="D469" s="66"/>
      <c r="E469" s="161" t="s">
        <v>316</v>
      </c>
      <c r="F469" s="178" t="s">
        <v>320</v>
      </c>
      <c r="G469" s="189" t="s">
        <v>338</v>
      </c>
      <c r="H469" s="189" t="s">
        <v>343</v>
      </c>
      <c r="I469" s="189"/>
      <c r="J469" s="254" t="s">
        <v>567</v>
      </c>
    </row>
    <row r="470" spans="2:10" x14ac:dyDescent="0.3">
      <c r="B470" s="42"/>
    </row>
    <row r="471" spans="2:10" x14ac:dyDescent="0.3">
      <c r="B471" s="60" t="s">
        <v>553</v>
      </c>
    </row>
    <row r="472" spans="2:10" x14ac:dyDescent="0.3">
      <c r="B472" s="60" t="s">
        <v>554</v>
      </c>
    </row>
    <row r="473" spans="2:10" x14ac:dyDescent="0.3">
      <c r="B473" s="65" t="s">
        <v>555</v>
      </c>
      <c r="C473" s="73"/>
      <c r="D473" s="79" t="s">
        <v>31</v>
      </c>
      <c r="E473" s="76"/>
      <c r="F473" s="74"/>
    </row>
    <row r="474" spans="2:10" x14ac:dyDescent="0.3">
      <c r="B474" s="59"/>
      <c r="C474" s="73"/>
      <c r="D474" s="79"/>
      <c r="E474" s="76"/>
      <c r="F474" s="74"/>
    </row>
    <row r="475" spans="2:10" x14ac:dyDescent="0.3">
      <c r="B475" s="104" t="s">
        <v>323</v>
      </c>
      <c r="C475" s="105" t="s">
        <v>117</v>
      </c>
      <c r="D475" s="79"/>
      <c r="E475" s="84"/>
      <c r="F475" s="74"/>
    </row>
    <row r="476" spans="2:10" x14ac:dyDescent="0.3">
      <c r="B476" s="60"/>
      <c r="C476" s="105"/>
      <c r="D476" s="79"/>
      <c r="E476" s="76"/>
      <c r="F476" s="74"/>
    </row>
    <row r="477" spans="2:10" x14ac:dyDescent="0.3">
      <c r="B477" s="65" t="s">
        <v>289</v>
      </c>
      <c r="C477" s="85" t="s">
        <v>463</v>
      </c>
      <c r="D477" s="106">
        <v>2788</v>
      </c>
      <c r="E477" s="76">
        <v>3731</v>
      </c>
      <c r="F477" s="76">
        <f t="shared" ref="F477:F482" si="115">E477*1.033</f>
        <v>3854.1229999999996</v>
      </c>
      <c r="G477" s="76">
        <f t="shared" ref="G477:G485" si="116">F477*1.03</f>
        <v>3969.7466899999995</v>
      </c>
      <c r="H477" s="76">
        <f>G477*1.033</f>
        <v>4100.7483307699995</v>
      </c>
      <c r="J477" s="204">
        <v>4920</v>
      </c>
    </row>
    <row r="478" spans="2:10" x14ac:dyDescent="0.3">
      <c r="B478" s="65" t="s">
        <v>290</v>
      </c>
      <c r="C478" s="85" t="s">
        <v>464</v>
      </c>
      <c r="D478" s="106">
        <v>3614</v>
      </c>
      <c r="E478" s="76">
        <f t="shared" ref="E478" si="117">D478*1.0325</f>
        <v>3731.4549999999999</v>
      </c>
      <c r="F478" s="76">
        <f t="shared" si="115"/>
        <v>3854.5930149999995</v>
      </c>
      <c r="G478" s="76">
        <f t="shared" si="116"/>
        <v>3970.2308054499995</v>
      </c>
      <c r="H478" s="76">
        <f t="shared" ref="H478:H534" si="118">G478*1.033</f>
        <v>4101.2484220298493</v>
      </c>
      <c r="J478" s="204">
        <v>4920</v>
      </c>
    </row>
    <row r="479" spans="2:10" x14ac:dyDescent="0.3">
      <c r="B479" s="65" t="s">
        <v>299</v>
      </c>
      <c r="C479" s="85" t="s">
        <v>465</v>
      </c>
      <c r="D479" s="106">
        <v>2788</v>
      </c>
      <c r="E479" s="76">
        <v>2879</v>
      </c>
      <c r="F479" s="76">
        <f t="shared" si="115"/>
        <v>2974.0069999999996</v>
      </c>
      <c r="G479" s="76">
        <f t="shared" si="116"/>
        <v>3063.2272099999996</v>
      </c>
      <c r="H479" s="76">
        <f t="shared" si="118"/>
        <v>3164.3137079299995</v>
      </c>
      <c r="J479" s="204">
        <v>4980</v>
      </c>
    </row>
    <row r="480" spans="2:10" x14ac:dyDescent="0.3">
      <c r="B480" s="65" t="s">
        <v>288</v>
      </c>
      <c r="C480" s="85" t="s">
        <v>466</v>
      </c>
      <c r="D480" s="106">
        <v>3614</v>
      </c>
      <c r="E480" s="76">
        <v>2879</v>
      </c>
      <c r="F480" s="76">
        <f t="shared" si="115"/>
        <v>2974.0069999999996</v>
      </c>
      <c r="G480" s="76">
        <f t="shared" si="116"/>
        <v>3063.2272099999996</v>
      </c>
      <c r="H480" s="76">
        <f t="shared" si="118"/>
        <v>3164.3137079299995</v>
      </c>
      <c r="J480" s="204">
        <v>4980</v>
      </c>
    </row>
    <row r="481" spans="2:10" x14ac:dyDescent="0.3">
      <c r="B481" s="65" t="s">
        <v>300</v>
      </c>
      <c r="C481" s="85" t="s">
        <v>467</v>
      </c>
      <c r="D481" s="106">
        <v>2788</v>
      </c>
      <c r="E481" s="76">
        <v>2879</v>
      </c>
      <c r="F481" s="76">
        <f t="shared" si="115"/>
        <v>2974.0069999999996</v>
      </c>
      <c r="G481" s="76">
        <f t="shared" si="116"/>
        <v>3063.2272099999996</v>
      </c>
      <c r="H481" s="76">
        <f t="shared" si="118"/>
        <v>3164.3137079299995</v>
      </c>
      <c r="J481" s="204">
        <v>4980</v>
      </c>
    </row>
    <row r="482" spans="2:10" x14ac:dyDescent="0.3">
      <c r="B482" s="65" t="s">
        <v>301</v>
      </c>
      <c r="C482" s="85" t="s">
        <v>468</v>
      </c>
      <c r="D482" s="106">
        <v>3614</v>
      </c>
      <c r="E482" s="76">
        <v>2879</v>
      </c>
      <c r="F482" s="76">
        <f t="shared" si="115"/>
        <v>2974.0069999999996</v>
      </c>
      <c r="G482" s="76">
        <f t="shared" si="116"/>
        <v>3063.2272099999996</v>
      </c>
      <c r="H482" s="76">
        <f t="shared" si="118"/>
        <v>3164.3137079299995</v>
      </c>
      <c r="J482" s="204">
        <v>4980</v>
      </c>
    </row>
    <row r="483" spans="2:10" x14ac:dyDescent="0.3">
      <c r="B483" s="93" t="s">
        <v>118</v>
      </c>
      <c r="C483" s="108" t="s">
        <v>118</v>
      </c>
      <c r="D483" s="106">
        <v>4646</v>
      </c>
      <c r="E483" s="76">
        <f t="shared" ref="E483:E485" si="119">D483*1.0325</f>
        <v>4796.9949999999999</v>
      </c>
      <c r="F483" s="76">
        <f>E483*1.033</f>
        <v>4955.2958349999999</v>
      </c>
      <c r="G483" s="76">
        <f t="shared" si="116"/>
        <v>5103.9547100500004</v>
      </c>
      <c r="H483" s="76">
        <f t="shared" ref="H483:H485" si="120">G483*1.033</f>
        <v>5272.3852154816495</v>
      </c>
      <c r="J483" s="204">
        <v>5950</v>
      </c>
    </row>
    <row r="484" spans="2:10" x14ac:dyDescent="0.3">
      <c r="B484" s="93" t="s">
        <v>545</v>
      </c>
      <c r="C484" s="108" t="s">
        <v>119</v>
      </c>
      <c r="D484" s="106">
        <v>4853</v>
      </c>
      <c r="E484" s="76">
        <f t="shared" si="119"/>
        <v>5010.7224999999999</v>
      </c>
      <c r="F484" s="76">
        <f>E484*1.033</f>
        <v>5176.0763424999996</v>
      </c>
      <c r="G484" s="76">
        <f t="shared" si="116"/>
        <v>5331.3586327749999</v>
      </c>
      <c r="H484" s="76">
        <f t="shared" si="120"/>
        <v>5507.2934676565746</v>
      </c>
      <c r="J484" s="204">
        <v>7595</v>
      </c>
    </row>
    <row r="485" spans="2:10" x14ac:dyDescent="0.3">
      <c r="B485" s="87" t="s">
        <v>119</v>
      </c>
      <c r="C485" s="94" t="s">
        <v>209</v>
      </c>
      <c r="D485" s="106">
        <v>5885</v>
      </c>
      <c r="E485" s="76">
        <f t="shared" si="119"/>
        <v>6076.2624999999998</v>
      </c>
      <c r="F485" s="76">
        <f>E485*1.033</f>
        <v>6276.7791624999991</v>
      </c>
      <c r="G485" s="76">
        <f t="shared" si="116"/>
        <v>6465.0825373749994</v>
      </c>
      <c r="H485" s="76">
        <f t="shared" si="120"/>
        <v>6678.430261108374</v>
      </c>
      <c r="J485" s="204">
        <v>6555</v>
      </c>
    </row>
    <row r="486" spans="2:10" x14ac:dyDescent="0.3">
      <c r="B486" s="65" t="s">
        <v>209</v>
      </c>
      <c r="C486" s="105"/>
      <c r="D486" s="106"/>
      <c r="E486" s="76"/>
      <c r="F486" s="76"/>
      <c r="J486" s="204">
        <v>7595</v>
      </c>
    </row>
    <row r="487" spans="2:10" x14ac:dyDescent="0.3">
      <c r="B487" s="65" t="s">
        <v>536</v>
      </c>
      <c r="C487" s="85" t="s">
        <v>469</v>
      </c>
      <c r="D487" s="106">
        <v>3511</v>
      </c>
      <c r="E487" s="76">
        <f t="shared" ref="E487:E532" si="121">D487*1.0325</f>
        <v>3625.1075000000001</v>
      </c>
      <c r="F487" s="76">
        <f>E487*1.033</f>
        <v>3744.7360474999996</v>
      </c>
      <c r="G487" s="76">
        <f t="shared" ref="G487:G495" si="122">F487*1.03</f>
        <v>3857.0781289249999</v>
      </c>
      <c r="H487" s="76">
        <f t="shared" si="118"/>
        <v>3984.3617071795247</v>
      </c>
      <c r="J487" s="204">
        <v>5880</v>
      </c>
    </row>
    <row r="488" spans="2:10" x14ac:dyDescent="0.3">
      <c r="B488" s="65" t="s">
        <v>537</v>
      </c>
      <c r="C488" s="85" t="s">
        <v>470</v>
      </c>
      <c r="D488" s="106">
        <v>4543</v>
      </c>
      <c r="E488" s="76">
        <f t="shared" si="121"/>
        <v>4690.6475</v>
      </c>
      <c r="F488" s="76">
        <f>E488*1.033</f>
        <v>4845.4388675</v>
      </c>
      <c r="G488" s="76">
        <f t="shared" si="122"/>
        <v>4990.8020335250003</v>
      </c>
      <c r="H488" s="76">
        <f t="shared" si="118"/>
        <v>5155.4985006313245</v>
      </c>
      <c r="J488" s="204">
        <v>5880</v>
      </c>
    </row>
    <row r="489" spans="2:10" x14ac:dyDescent="0.3">
      <c r="B489" s="65" t="s">
        <v>538</v>
      </c>
      <c r="C489" s="85" t="s">
        <v>471</v>
      </c>
      <c r="D489" s="106">
        <v>4543</v>
      </c>
      <c r="E489" s="76">
        <f t="shared" si="121"/>
        <v>4690.6475</v>
      </c>
      <c r="F489" s="76">
        <f>E489*1.033</f>
        <v>4845.4388675</v>
      </c>
      <c r="G489" s="76">
        <f t="shared" si="122"/>
        <v>4990.8020335250003</v>
      </c>
      <c r="H489" s="76">
        <f t="shared" si="118"/>
        <v>5155.4985006313245</v>
      </c>
      <c r="J489" s="204">
        <v>5880</v>
      </c>
    </row>
    <row r="490" spans="2:10" x14ac:dyDescent="0.3">
      <c r="B490" s="65" t="s">
        <v>539</v>
      </c>
      <c r="C490" s="85" t="s">
        <v>472</v>
      </c>
      <c r="D490" s="106">
        <v>4543</v>
      </c>
      <c r="E490" s="76">
        <f t="shared" si="121"/>
        <v>4690.6475</v>
      </c>
      <c r="F490" s="76">
        <f>E490*1.033</f>
        <v>4845.4388675</v>
      </c>
      <c r="G490" s="76">
        <f t="shared" si="122"/>
        <v>4990.8020335250003</v>
      </c>
      <c r="H490" s="76">
        <f t="shared" si="118"/>
        <v>5155.4985006313245</v>
      </c>
      <c r="J490" s="204">
        <v>5880</v>
      </c>
    </row>
    <row r="491" spans="2:10" x14ac:dyDescent="0.3">
      <c r="B491" s="65" t="s">
        <v>540</v>
      </c>
      <c r="C491" s="85" t="s">
        <v>473</v>
      </c>
      <c r="D491" s="106">
        <v>4543</v>
      </c>
      <c r="E491" s="76">
        <f t="shared" si="121"/>
        <v>4690.6475</v>
      </c>
      <c r="F491" s="76">
        <f>E491*1.033</f>
        <v>4845.4388675</v>
      </c>
      <c r="G491" s="76">
        <f t="shared" si="122"/>
        <v>4990.8020335250003</v>
      </c>
      <c r="H491" s="76">
        <f t="shared" si="118"/>
        <v>5155.4985006313245</v>
      </c>
      <c r="J491" s="204">
        <v>5880</v>
      </c>
    </row>
    <row r="492" spans="2:10" x14ac:dyDescent="0.3">
      <c r="B492" s="65" t="s">
        <v>541</v>
      </c>
      <c r="C492" s="85" t="s">
        <v>474</v>
      </c>
      <c r="D492" s="106">
        <v>3098</v>
      </c>
      <c r="E492" s="76">
        <f t="shared" si="121"/>
        <v>3198.6849999999999</v>
      </c>
      <c r="F492" s="76">
        <v>8040</v>
      </c>
      <c r="G492" s="76">
        <f t="shared" si="122"/>
        <v>8281.2000000000007</v>
      </c>
      <c r="H492" s="76">
        <f t="shared" si="118"/>
        <v>8554.4796000000006</v>
      </c>
      <c r="J492" s="204">
        <v>9820</v>
      </c>
    </row>
    <row r="493" spans="2:10" x14ac:dyDescent="0.3">
      <c r="B493" s="65" t="s">
        <v>542</v>
      </c>
      <c r="C493" s="85" t="s">
        <v>475</v>
      </c>
      <c r="D493" s="106">
        <v>4233</v>
      </c>
      <c r="E493" s="76">
        <f t="shared" si="121"/>
        <v>4370.5725000000002</v>
      </c>
      <c r="F493" s="76">
        <f>E493*1.033</f>
        <v>4514.8013924999996</v>
      </c>
      <c r="G493" s="76">
        <f t="shared" si="122"/>
        <v>4650.2454342749998</v>
      </c>
      <c r="H493" s="76">
        <f t="shared" si="118"/>
        <v>4803.7035336060744</v>
      </c>
      <c r="J493" s="204">
        <v>5880</v>
      </c>
    </row>
    <row r="494" spans="2:10" x14ac:dyDescent="0.3">
      <c r="B494" s="65" t="s">
        <v>543</v>
      </c>
      <c r="C494" s="85" t="s">
        <v>476</v>
      </c>
      <c r="D494" s="106">
        <v>4233</v>
      </c>
      <c r="E494" s="76">
        <f t="shared" ref="E494" si="123">D494*1.0325</f>
        <v>4370.5725000000002</v>
      </c>
      <c r="F494" s="76">
        <f>E494*1.033</f>
        <v>4514.8013924999996</v>
      </c>
      <c r="G494" s="76">
        <f t="shared" ref="G494" si="124">F494*1.03</f>
        <v>4650.2454342749998</v>
      </c>
      <c r="H494" s="76">
        <f t="shared" ref="H494" si="125">G494*1.033</f>
        <v>4803.7035336060744</v>
      </c>
      <c r="J494" s="204">
        <v>5880</v>
      </c>
    </row>
    <row r="495" spans="2:10" x14ac:dyDescent="0.3">
      <c r="B495" s="65" t="s">
        <v>544</v>
      </c>
      <c r="C495" s="85" t="s">
        <v>477</v>
      </c>
      <c r="D495" s="106">
        <v>4233</v>
      </c>
      <c r="E495" s="76">
        <f t="shared" si="121"/>
        <v>4370.5725000000002</v>
      </c>
      <c r="F495" s="76">
        <f>E495*1.033</f>
        <v>4514.8013924999996</v>
      </c>
      <c r="G495" s="76">
        <f t="shared" si="122"/>
        <v>4650.2454342749998</v>
      </c>
      <c r="H495" s="76">
        <f t="shared" si="118"/>
        <v>4803.7035336060744</v>
      </c>
      <c r="J495" s="204">
        <v>6200</v>
      </c>
    </row>
    <row r="496" spans="2:10" x14ac:dyDescent="0.3">
      <c r="B496" s="65" t="s">
        <v>546</v>
      </c>
      <c r="C496" s="85"/>
      <c r="D496" s="106"/>
      <c r="E496" s="76"/>
      <c r="F496" s="76"/>
      <c r="J496" s="204">
        <v>7625</v>
      </c>
    </row>
    <row r="497" spans="2:10" x14ac:dyDescent="0.3">
      <c r="B497" s="65" t="s">
        <v>547</v>
      </c>
      <c r="C497" s="85"/>
      <c r="D497" s="106"/>
      <c r="E497" s="76"/>
      <c r="F497" s="76"/>
      <c r="J497" s="204">
        <v>7625</v>
      </c>
    </row>
    <row r="498" spans="2:10" x14ac:dyDescent="0.3">
      <c r="B498" s="65" t="s">
        <v>548</v>
      </c>
      <c r="C498" s="85"/>
      <c r="D498" s="106"/>
      <c r="E498" s="76"/>
      <c r="F498" s="76"/>
      <c r="J498" s="204">
        <v>10820</v>
      </c>
    </row>
    <row r="499" spans="2:10" x14ac:dyDescent="0.3">
      <c r="B499" s="65" t="s">
        <v>549</v>
      </c>
      <c r="C499" s="85"/>
      <c r="D499" s="106"/>
      <c r="E499" s="76"/>
      <c r="F499" s="76"/>
      <c r="J499" s="204">
        <v>7625</v>
      </c>
    </row>
    <row r="500" spans="2:10" x14ac:dyDescent="0.3">
      <c r="B500" s="65" t="s">
        <v>550</v>
      </c>
      <c r="C500" s="85"/>
      <c r="D500" s="106"/>
      <c r="E500" s="76"/>
      <c r="F500" s="76"/>
      <c r="J500" s="204">
        <v>7625</v>
      </c>
    </row>
    <row r="501" spans="2:10" x14ac:dyDescent="0.3">
      <c r="B501" s="65" t="s">
        <v>551</v>
      </c>
      <c r="C501" s="85"/>
      <c r="D501" s="106"/>
      <c r="E501" s="76"/>
      <c r="F501" s="76"/>
      <c r="J501" s="204">
        <v>7625</v>
      </c>
    </row>
    <row r="502" spans="2:10" x14ac:dyDescent="0.3">
      <c r="B502" s="65" t="s">
        <v>552</v>
      </c>
      <c r="C502" s="85"/>
      <c r="D502" s="106"/>
      <c r="E502" s="76"/>
      <c r="F502" s="76"/>
      <c r="J502" s="204">
        <v>8925</v>
      </c>
    </row>
    <row r="503" spans="2:10" x14ac:dyDescent="0.3">
      <c r="B503" s="65"/>
      <c r="C503" s="85"/>
      <c r="D503" s="106"/>
      <c r="E503" s="76"/>
      <c r="F503" s="76"/>
    </row>
    <row r="504" spans="2:10" ht="26.25" x14ac:dyDescent="0.4">
      <c r="B504" s="160" t="s">
        <v>322</v>
      </c>
      <c r="C504" s="119"/>
      <c r="D504" s="66"/>
      <c r="E504" s="161" t="s">
        <v>316</v>
      </c>
      <c r="F504" s="178" t="s">
        <v>320</v>
      </c>
      <c r="G504" s="189" t="s">
        <v>338</v>
      </c>
      <c r="H504" s="189" t="s">
        <v>343</v>
      </c>
      <c r="I504" s="189"/>
      <c r="J504" s="254" t="s">
        <v>567</v>
      </c>
    </row>
    <row r="505" spans="2:10" ht="26.25" x14ac:dyDescent="0.4">
      <c r="B505" s="160"/>
      <c r="C505" s="119"/>
      <c r="D505" s="66"/>
      <c r="E505" s="161"/>
      <c r="F505" s="178"/>
      <c r="G505" s="189"/>
      <c r="H505" s="189"/>
      <c r="I505" s="189"/>
      <c r="J505" s="254"/>
    </row>
    <row r="506" spans="2:10" x14ac:dyDescent="0.3">
      <c r="B506" s="87" t="s">
        <v>455</v>
      </c>
      <c r="C506" s="85" t="s">
        <v>451</v>
      </c>
      <c r="D506" s="110">
        <v>5163</v>
      </c>
      <c r="E506" s="76">
        <f t="shared" ref="E506:E509" si="126">D506*1.0325</f>
        <v>5330.7974999999997</v>
      </c>
      <c r="F506" s="76">
        <f t="shared" ref="F506:F516" si="127">E506*1.033</f>
        <v>5506.7138174999991</v>
      </c>
      <c r="G506" s="76">
        <f t="shared" ref="G506:G509" si="128">F506*1.03</f>
        <v>5671.9152320249996</v>
      </c>
      <c r="H506" s="76">
        <f t="shared" ref="H506:H509" si="129">G506*1.033</f>
        <v>5859.0884346818239</v>
      </c>
      <c r="J506" s="204">
        <v>6940</v>
      </c>
    </row>
    <row r="507" spans="2:10" x14ac:dyDescent="0.3">
      <c r="B507" s="87" t="s">
        <v>456</v>
      </c>
      <c r="C507" s="85" t="s">
        <v>452</v>
      </c>
      <c r="D507" s="110">
        <v>5163</v>
      </c>
      <c r="E507" s="76">
        <f t="shared" si="126"/>
        <v>5330.7974999999997</v>
      </c>
      <c r="F507" s="76">
        <f t="shared" si="127"/>
        <v>5506.7138174999991</v>
      </c>
      <c r="G507" s="76">
        <f t="shared" si="128"/>
        <v>5671.9152320249996</v>
      </c>
      <c r="H507" s="76">
        <f t="shared" si="129"/>
        <v>5859.0884346818239</v>
      </c>
      <c r="J507" s="204">
        <v>6940</v>
      </c>
    </row>
    <row r="508" spans="2:10" x14ac:dyDescent="0.3">
      <c r="B508" s="87" t="s">
        <v>457</v>
      </c>
      <c r="C508" s="85" t="s">
        <v>453</v>
      </c>
      <c r="D508" s="110">
        <v>5163</v>
      </c>
      <c r="E508" s="76">
        <f t="shared" si="126"/>
        <v>5330.7974999999997</v>
      </c>
      <c r="F508" s="76">
        <f t="shared" si="127"/>
        <v>5506.7138174999991</v>
      </c>
      <c r="G508" s="76">
        <f t="shared" si="128"/>
        <v>5671.9152320249996</v>
      </c>
      <c r="H508" s="76">
        <f t="shared" si="129"/>
        <v>5859.0884346818239</v>
      </c>
      <c r="J508" s="204">
        <v>6940</v>
      </c>
    </row>
    <row r="509" spans="2:10" x14ac:dyDescent="0.3">
      <c r="B509" s="87" t="s">
        <v>458</v>
      </c>
      <c r="C509" s="85" t="s">
        <v>454</v>
      </c>
      <c r="D509" s="110">
        <v>5163</v>
      </c>
      <c r="E509" s="76">
        <f t="shared" si="126"/>
        <v>5330.7974999999997</v>
      </c>
      <c r="F509" s="76">
        <f t="shared" si="127"/>
        <v>5506.7138174999991</v>
      </c>
      <c r="G509" s="76">
        <f t="shared" si="128"/>
        <v>5671.9152320249996</v>
      </c>
      <c r="H509" s="76">
        <f t="shared" si="129"/>
        <v>5859.0884346818239</v>
      </c>
      <c r="J509" s="204">
        <v>6940</v>
      </c>
    </row>
    <row r="510" spans="2:10" x14ac:dyDescent="0.3">
      <c r="B510" s="87" t="s">
        <v>291</v>
      </c>
      <c r="C510" s="94" t="s">
        <v>120</v>
      </c>
      <c r="D510" s="110">
        <v>6195</v>
      </c>
      <c r="E510" s="76">
        <f t="shared" ref="E510:E511" si="130">D510*1.0325</f>
        <v>6396.3374999999996</v>
      </c>
      <c r="F510" s="76">
        <f t="shared" si="127"/>
        <v>6607.4166374999995</v>
      </c>
      <c r="G510" s="76">
        <f t="shared" ref="G510:G511" si="131">F510*1.03</f>
        <v>6805.639136625</v>
      </c>
      <c r="H510" s="76">
        <f t="shared" ref="H510:H511" si="132">G510*1.033</f>
        <v>7030.2252281336241</v>
      </c>
      <c r="J510" s="204">
        <v>8200</v>
      </c>
    </row>
    <row r="511" spans="2:10" x14ac:dyDescent="0.3">
      <c r="B511" s="87" t="s">
        <v>292</v>
      </c>
      <c r="C511" s="94" t="s">
        <v>120</v>
      </c>
      <c r="D511" s="110">
        <v>3098</v>
      </c>
      <c r="E511" s="76">
        <f t="shared" si="130"/>
        <v>3198.6849999999999</v>
      </c>
      <c r="F511" s="76">
        <f t="shared" si="127"/>
        <v>3304.2416049999997</v>
      </c>
      <c r="G511" s="76">
        <f t="shared" si="131"/>
        <v>3403.3688531499997</v>
      </c>
      <c r="H511" s="76">
        <f t="shared" si="132"/>
        <v>3515.6800253039496</v>
      </c>
      <c r="J511" s="204">
        <v>5300</v>
      </c>
    </row>
    <row r="512" spans="2:10" x14ac:dyDescent="0.3">
      <c r="B512" s="225" t="s">
        <v>358</v>
      </c>
      <c r="C512" s="229" t="s">
        <v>359</v>
      </c>
      <c r="D512" s="230">
        <v>2065</v>
      </c>
      <c r="E512" s="230">
        <f t="shared" ref="E512" si="133">D512*1.0325</f>
        <v>2132.1124999999997</v>
      </c>
      <c r="F512" s="230">
        <f t="shared" si="127"/>
        <v>2202.4722124999994</v>
      </c>
      <c r="G512" s="230">
        <f t="shared" ref="G512" si="134">F512*1.03</f>
        <v>2268.5463788749994</v>
      </c>
      <c r="H512" s="230"/>
      <c r="I512" s="230"/>
      <c r="J512" s="232">
        <v>3770</v>
      </c>
    </row>
    <row r="513" spans="2:10" x14ac:dyDescent="0.3">
      <c r="B513" s="225" t="s">
        <v>558</v>
      </c>
      <c r="C513" s="229"/>
      <c r="D513" s="230"/>
      <c r="E513" s="230"/>
      <c r="F513" s="230"/>
      <c r="G513" s="230"/>
      <c r="H513" s="230"/>
      <c r="I513" s="230"/>
      <c r="J513" s="232">
        <v>0</v>
      </c>
    </row>
    <row r="514" spans="2:10" x14ac:dyDescent="0.3">
      <c r="B514" s="87" t="s">
        <v>461</v>
      </c>
      <c r="C514" s="85" t="s">
        <v>459</v>
      </c>
      <c r="D514" s="110">
        <v>3098</v>
      </c>
      <c r="E514" s="76">
        <f t="shared" ref="E514" si="135">D514*1.0325</f>
        <v>3198.6849999999999</v>
      </c>
      <c r="F514" s="76">
        <f t="shared" si="127"/>
        <v>3304.2416049999997</v>
      </c>
      <c r="G514" s="76">
        <f t="shared" ref="G514:G515" si="136">F514*1.03</f>
        <v>3403.3688531499997</v>
      </c>
      <c r="H514" s="76">
        <f t="shared" ref="H514:H515" si="137">G514*1.033</f>
        <v>3515.6800253039496</v>
      </c>
      <c r="J514" s="204">
        <v>4360</v>
      </c>
    </row>
    <row r="515" spans="2:10" x14ac:dyDescent="0.3">
      <c r="B515" s="87" t="s">
        <v>462</v>
      </c>
      <c r="C515" s="85" t="s">
        <v>460</v>
      </c>
      <c r="D515" s="110">
        <v>3098</v>
      </c>
      <c r="E515" s="76">
        <v>3731</v>
      </c>
      <c r="F515" s="76">
        <f t="shared" si="127"/>
        <v>3854.1229999999996</v>
      </c>
      <c r="G515" s="76">
        <f t="shared" si="136"/>
        <v>3969.7466899999995</v>
      </c>
      <c r="H515" s="76">
        <f t="shared" si="137"/>
        <v>4100.7483307699995</v>
      </c>
      <c r="J515" s="204">
        <v>5000</v>
      </c>
    </row>
    <row r="516" spans="2:10" x14ac:dyDescent="0.3">
      <c r="B516" s="87" t="s">
        <v>130</v>
      </c>
      <c r="C516" s="85"/>
      <c r="D516" s="110">
        <v>3614</v>
      </c>
      <c r="E516" s="76">
        <f t="shared" ref="E516:E522" si="138">D516*1.0325</f>
        <v>3731.4549999999999</v>
      </c>
      <c r="F516" s="76">
        <f t="shared" si="127"/>
        <v>3854.5930149999995</v>
      </c>
      <c r="G516" s="76">
        <f t="shared" ref="G516" si="139">F516*1.03</f>
        <v>3970.2308054499995</v>
      </c>
      <c r="H516" s="76">
        <f t="shared" ref="H516:H519" si="140">G516*1.033</f>
        <v>4101.2484220298493</v>
      </c>
      <c r="J516" s="204">
        <v>4870</v>
      </c>
    </row>
    <row r="517" spans="2:10" x14ac:dyDescent="0.3">
      <c r="B517" s="65" t="s">
        <v>121</v>
      </c>
      <c r="C517" s="111" t="s">
        <v>121</v>
      </c>
      <c r="D517" s="110">
        <v>4233</v>
      </c>
      <c r="E517" s="76">
        <f t="shared" si="138"/>
        <v>4370.5725000000002</v>
      </c>
      <c r="F517" s="76">
        <f t="shared" ref="F517:F522" si="141">E517*1.033</f>
        <v>4514.8013924999996</v>
      </c>
      <c r="G517" s="76">
        <f t="shared" ref="G517:G522" si="142">F517*1.03</f>
        <v>4650.2454342749998</v>
      </c>
      <c r="H517" s="76">
        <v>5155</v>
      </c>
      <c r="J517" s="204">
        <v>6180</v>
      </c>
    </row>
    <row r="518" spans="2:10" x14ac:dyDescent="0.3">
      <c r="B518" s="65" t="s">
        <v>122</v>
      </c>
      <c r="C518" s="111" t="s">
        <v>122</v>
      </c>
      <c r="D518" s="110">
        <v>4543</v>
      </c>
      <c r="E518" s="76">
        <f t="shared" si="138"/>
        <v>4690.6475</v>
      </c>
      <c r="F518" s="76">
        <f t="shared" si="141"/>
        <v>4845.4388675</v>
      </c>
      <c r="G518" s="76">
        <f t="shared" si="142"/>
        <v>4990.8020335250003</v>
      </c>
      <c r="H518" s="76">
        <v>4804</v>
      </c>
      <c r="J518" s="204">
        <v>5980</v>
      </c>
    </row>
    <row r="519" spans="2:10" x14ac:dyDescent="0.3">
      <c r="B519" s="65" t="s">
        <v>123</v>
      </c>
      <c r="C519" s="111" t="s">
        <v>123</v>
      </c>
      <c r="D519" s="110">
        <v>4543</v>
      </c>
      <c r="E519" s="76">
        <f t="shared" si="138"/>
        <v>4690.6475</v>
      </c>
      <c r="F519" s="76">
        <f t="shared" si="141"/>
        <v>4845.4388675</v>
      </c>
      <c r="G519" s="76">
        <f t="shared" si="142"/>
        <v>4990.8020335250003</v>
      </c>
      <c r="H519" s="76">
        <f t="shared" si="140"/>
        <v>5155.4985006313245</v>
      </c>
      <c r="J519" s="204">
        <v>6180</v>
      </c>
    </row>
    <row r="520" spans="2:10" x14ac:dyDescent="0.3">
      <c r="B520" s="65" t="s">
        <v>124</v>
      </c>
      <c r="C520" s="111" t="s">
        <v>124</v>
      </c>
      <c r="D520" s="110">
        <v>4027</v>
      </c>
      <c r="E520" s="76">
        <f t="shared" si="138"/>
        <v>4157.8774999999996</v>
      </c>
      <c r="F520" s="76">
        <f t="shared" si="141"/>
        <v>4295.0874574999989</v>
      </c>
      <c r="G520" s="76">
        <f t="shared" si="142"/>
        <v>4423.9400812249987</v>
      </c>
      <c r="H520" s="76">
        <v>4922</v>
      </c>
      <c r="J520" s="204">
        <v>5780</v>
      </c>
    </row>
    <row r="521" spans="2:10" x14ac:dyDescent="0.3">
      <c r="B521" s="65" t="s">
        <v>125</v>
      </c>
      <c r="C521" s="111" t="s">
        <v>125</v>
      </c>
      <c r="D521" s="110">
        <v>4337</v>
      </c>
      <c r="E521" s="76">
        <f t="shared" si="138"/>
        <v>4477.9525000000003</v>
      </c>
      <c r="F521" s="76">
        <f t="shared" si="141"/>
        <v>4625.7249325000003</v>
      </c>
      <c r="G521" s="76">
        <f t="shared" si="142"/>
        <v>4764.4966804750002</v>
      </c>
      <c r="H521" s="76">
        <v>4570</v>
      </c>
      <c r="J521" s="204">
        <v>5580</v>
      </c>
    </row>
    <row r="522" spans="2:10" x14ac:dyDescent="0.3">
      <c r="B522" s="65" t="s">
        <v>126</v>
      </c>
      <c r="C522" s="111" t="s">
        <v>126</v>
      </c>
      <c r="D522" s="110">
        <v>4337</v>
      </c>
      <c r="E522" s="76">
        <f t="shared" si="138"/>
        <v>4477.9525000000003</v>
      </c>
      <c r="F522" s="76">
        <f t="shared" si="141"/>
        <v>4625.7249325000003</v>
      </c>
      <c r="G522" s="76">
        <f t="shared" si="142"/>
        <v>4764.4966804750002</v>
      </c>
      <c r="H522" s="76">
        <v>4922</v>
      </c>
      <c r="J522" s="204">
        <v>5780</v>
      </c>
    </row>
    <row r="523" spans="2:10" x14ac:dyDescent="0.3">
      <c r="B523" s="65"/>
      <c r="C523" s="111"/>
      <c r="D523" s="110"/>
      <c r="E523" s="76"/>
      <c r="F523" s="76"/>
    </row>
    <row r="524" spans="2:10" x14ac:dyDescent="0.3">
      <c r="B524" s="87" t="s">
        <v>353</v>
      </c>
      <c r="C524" s="107" t="s">
        <v>357</v>
      </c>
      <c r="D524" s="106">
        <v>2891</v>
      </c>
      <c r="E524" s="76">
        <f t="shared" si="121"/>
        <v>2984.9575</v>
      </c>
      <c r="F524" s="76">
        <f t="shared" ref="F524:F532" si="143">E524*1.033</f>
        <v>3083.4610974999996</v>
      </c>
      <c r="G524" s="76">
        <f t="shared" ref="G524:G532" si="144">F524*1.03</f>
        <v>3175.9649304249997</v>
      </c>
      <c r="H524" s="76">
        <f t="shared" si="118"/>
        <v>3280.7717731290245</v>
      </c>
      <c r="J524" s="204">
        <v>3900</v>
      </c>
    </row>
    <row r="525" spans="2:10" x14ac:dyDescent="0.3">
      <c r="B525" s="87" t="s">
        <v>354</v>
      </c>
      <c r="C525" s="107" t="s">
        <v>357</v>
      </c>
      <c r="D525" s="106">
        <v>3098</v>
      </c>
      <c r="E525" s="76">
        <f t="shared" si="121"/>
        <v>3198.6849999999999</v>
      </c>
      <c r="F525" s="76">
        <f t="shared" si="143"/>
        <v>3304.2416049999997</v>
      </c>
      <c r="G525" s="76">
        <f t="shared" si="144"/>
        <v>3403.3688531499997</v>
      </c>
      <c r="H525" s="76">
        <f t="shared" si="118"/>
        <v>3515.6800253039496</v>
      </c>
      <c r="J525" s="204">
        <v>4100</v>
      </c>
    </row>
    <row r="526" spans="2:10" x14ac:dyDescent="0.3">
      <c r="B526" s="87" t="s">
        <v>355</v>
      </c>
      <c r="C526" s="107" t="s">
        <v>357</v>
      </c>
      <c r="D526" s="106">
        <v>3098</v>
      </c>
      <c r="E526" s="76">
        <f t="shared" si="121"/>
        <v>3198.6849999999999</v>
      </c>
      <c r="F526" s="76">
        <f t="shared" si="143"/>
        <v>3304.2416049999997</v>
      </c>
      <c r="G526" s="76">
        <f t="shared" si="144"/>
        <v>3403.3688531499997</v>
      </c>
      <c r="H526" s="76">
        <f t="shared" si="118"/>
        <v>3515.6800253039496</v>
      </c>
      <c r="J526" s="204">
        <v>4100</v>
      </c>
    </row>
    <row r="527" spans="2:10" x14ac:dyDescent="0.3">
      <c r="B527" s="87" t="s">
        <v>356</v>
      </c>
      <c r="C527" s="107" t="s">
        <v>357</v>
      </c>
      <c r="D527" s="106">
        <v>3098</v>
      </c>
      <c r="E527" s="76">
        <f t="shared" si="121"/>
        <v>3198.6849999999999</v>
      </c>
      <c r="F527" s="76">
        <f t="shared" si="143"/>
        <v>3304.2416049999997</v>
      </c>
      <c r="G527" s="76">
        <f t="shared" si="144"/>
        <v>3403.3688531499997</v>
      </c>
      <c r="H527" s="76">
        <f t="shared" si="118"/>
        <v>3515.6800253039496</v>
      </c>
      <c r="J527" s="204">
        <v>4100</v>
      </c>
    </row>
    <row r="528" spans="2:10" x14ac:dyDescent="0.3">
      <c r="B528" s="87" t="s">
        <v>296</v>
      </c>
      <c r="C528" s="94" t="s">
        <v>357</v>
      </c>
      <c r="D528" s="106">
        <v>2891</v>
      </c>
      <c r="E528" s="76">
        <f t="shared" si="121"/>
        <v>2984.9575</v>
      </c>
      <c r="F528" s="76">
        <f t="shared" si="143"/>
        <v>3083.4610974999996</v>
      </c>
      <c r="G528" s="76">
        <f t="shared" si="144"/>
        <v>3175.9649304249997</v>
      </c>
      <c r="H528" s="76">
        <f t="shared" si="118"/>
        <v>3280.7717731290245</v>
      </c>
      <c r="J528" s="204">
        <v>3900</v>
      </c>
    </row>
    <row r="529" spans="1:34" x14ac:dyDescent="0.3">
      <c r="B529" s="87" t="s">
        <v>295</v>
      </c>
      <c r="C529" s="94" t="s">
        <v>357</v>
      </c>
      <c r="D529" s="106">
        <v>3098</v>
      </c>
      <c r="E529" s="76">
        <f t="shared" si="121"/>
        <v>3198.6849999999999</v>
      </c>
      <c r="F529" s="76">
        <f t="shared" si="143"/>
        <v>3304.2416049999997</v>
      </c>
      <c r="G529" s="76">
        <f t="shared" si="144"/>
        <v>3403.3688531499997</v>
      </c>
      <c r="H529" s="76">
        <f t="shared" si="118"/>
        <v>3515.6800253039496</v>
      </c>
      <c r="J529" s="204">
        <v>4100</v>
      </c>
    </row>
    <row r="530" spans="1:34" x14ac:dyDescent="0.3">
      <c r="B530" s="87" t="s">
        <v>294</v>
      </c>
      <c r="C530" s="94" t="s">
        <v>357</v>
      </c>
      <c r="D530" s="106">
        <v>3098</v>
      </c>
      <c r="E530" s="76">
        <f t="shared" si="121"/>
        <v>3198.6849999999999</v>
      </c>
      <c r="F530" s="76">
        <f t="shared" si="143"/>
        <v>3304.2416049999997</v>
      </c>
      <c r="G530" s="76">
        <f t="shared" si="144"/>
        <v>3403.3688531499997</v>
      </c>
      <c r="H530" s="76">
        <f t="shared" si="118"/>
        <v>3515.6800253039496</v>
      </c>
      <c r="J530" s="204">
        <v>4100</v>
      </c>
    </row>
    <row r="531" spans="1:34" x14ac:dyDescent="0.3">
      <c r="B531" s="87" t="s">
        <v>293</v>
      </c>
      <c r="C531" s="94" t="s">
        <v>357</v>
      </c>
      <c r="D531" s="106">
        <v>3098</v>
      </c>
      <c r="E531" s="76">
        <f t="shared" si="121"/>
        <v>3198.6849999999999</v>
      </c>
      <c r="F531" s="76">
        <f t="shared" si="143"/>
        <v>3304.2416049999997</v>
      </c>
      <c r="G531" s="76">
        <f t="shared" si="144"/>
        <v>3403.3688531499997</v>
      </c>
      <c r="H531" s="76">
        <f t="shared" si="118"/>
        <v>3515.6800253039496</v>
      </c>
      <c r="J531" s="204">
        <v>4100</v>
      </c>
    </row>
    <row r="532" spans="1:34" x14ac:dyDescent="0.3">
      <c r="B532" s="87" t="s">
        <v>297</v>
      </c>
      <c r="C532" s="94" t="s">
        <v>357</v>
      </c>
      <c r="D532" s="106">
        <v>3614</v>
      </c>
      <c r="E532" s="76">
        <f t="shared" si="121"/>
        <v>3731.4549999999999</v>
      </c>
      <c r="F532" s="76">
        <f t="shared" si="143"/>
        <v>3854.5930149999995</v>
      </c>
      <c r="G532" s="76">
        <f t="shared" si="144"/>
        <v>3970.2308054499995</v>
      </c>
      <c r="H532" s="76">
        <f t="shared" si="118"/>
        <v>4101.2484220298493</v>
      </c>
      <c r="J532" s="204">
        <v>4675</v>
      </c>
    </row>
    <row r="533" spans="1:34" x14ac:dyDescent="0.3">
      <c r="B533" s="87"/>
      <c r="C533" s="94"/>
      <c r="D533" s="106"/>
      <c r="E533" s="76"/>
      <c r="F533" s="76"/>
    </row>
    <row r="534" spans="1:34" x14ac:dyDescent="0.3">
      <c r="B534" s="87" t="s">
        <v>298</v>
      </c>
      <c r="C534" s="94"/>
      <c r="D534" s="106"/>
      <c r="E534" s="76">
        <v>1239</v>
      </c>
      <c r="F534" s="76">
        <f>E534*1.033</f>
        <v>1279.8869999999999</v>
      </c>
      <c r="G534" s="76">
        <f t="shared" ref="G534" si="145">F534*1.03</f>
        <v>1318.28361</v>
      </c>
      <c r="H534" s="76">
        <f t="shared" si="118"/>
        <v>1361.7869691299998</v>
      </c>
      <c r="J534" s="204">
        <v>1510</v>
      </c>
    </row>
    <row r="535" spans="1:34" x14ac:dyDescent="0.3">
      <c r="B535" s="87"/>
      <c r="C535" s="94"/>
      <c r="D535" s="79"/>
      <c r="E535" s="84"/>
      <c r="F535" s="76"/>
    </row>
    <row r="536" spans="1:34" s="203" customFormat="1" x14ac:dyDescent="0.3">
      <c r="A536" s="37"/>
      <c r="B536" s="65"/>
      <c r="C536" s="85"/>
      <c r="D536" s="106"/>
      <c r="E536" s="76"/>
      <c r="F536" s="76"/>
      <c r="G536" s="76"/>
      <c r="H536" s="76">
        <v>142</v>
      </c>
      <c r="I536" s="76"/>
      <c r="J536" s="204"/>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row>
    <row r="537" spans="1:34" x14ac:dyDescent="0.3">
      <c r="B537" s="65"/>
      <c r="C537" s="85"/>
      <c r="D537" s="106"/>
      <c r="E537" s="76"/>
      <c r="F537" s="76"/>
      <c r="H537" s="76">
        <v>290</v>
      </c>
      <c r="J537" s="204">
        <f t="shared" ref="J537" si="146">ROUND(I537*1.03,-1)</f>
        <v>0</v>
      </c>
    </row>
    <row r="538" spans="1:34" x14ac:dyDescent="0.3">
      <c r="B538" s="65" t="s">
        <v>450</v>
      </c>
      <c r="C538" s="85"/>
      <c r="D538" s="106"/>
      <c r="E538" s="76"/>
      <c r="F538" s="76"/>
      <c r="J538" s="232">
        <v>210</v>
      </c>
    </row>
    <row r="539" spans="1:34" x14ac:dyDescent="0.3">
      <c r="B539" s="65" t="s">
        <v>559</v>
      </c>
      <c r="C539" s="85"/>
      <c r="D539" s="106"/>
      <c r="E539" s="76"/>
      <c r="F539" s="76"/>
      <c r="J539" s="232">
        <v>125</v>
      </c>
    </row>
    <row r="540" spans="1:34" x14ac:dyDescent="0.3">
      <c r="B540" s="65" t="s">
        <v>560</v>
      </c>
      <c r="C540" s="85"/>
      <c r="D540" s="106"/>
      <c r="E540" s="76"/>
      <c r="F540" s="76"/>
      <c r="J540" s="232"/>
    </row>
    <row r="541" spans="1:34" x14ac:dyDescent="0.3">
      <c r="B541" s="65" t="s">
        <v>561</v>
      </c>
      <c r="C541" s="85"/>
      <c r="D541" s="106"/>
      <c r="E541" s="76"/>
      <c r="F541" s="76"/>
    </row>
    <row r="542" spans="1:34" x14ac:dyDescent="0.3">
      <c r="B542" s="87"/>
      <c r="C542" s="94"/>
      <c r="D542" s="110"/>
      <c r="E542" s="76"/>
      <c r="F542" s="76"/>
    </row>
    <row r="543" spans="1:34" x14ac:dyDescent="0.3">
      <c r="B543" s="87" t="s">
        <v>562</v>
      </c>
      <c r="C543" s="94"/>
      <c r="D543" s="110"/>
      <c r="E543" s="76"/>
      <c r="F543" s="76"/>
    </row>
    <row r="544" spans="1:34" x14ac:dyDescent="0.3">
      <c r="B544" s="87"/>
      <c r="C544" s="94"/>
      <c r="D544" s="106"/>
      <c r="E544" s="76"/>
      <c r="F544" s="76"/>
    </row>
    <row r="545" spans="1:34" s="231" customFormat="1" x14ac:dyDescent="0.3">
      <c r="A545" s="228"/>
      <c r="B545" s="225"/>
      <c r="C545" s="229"/>
      <c r="D545" s="230"/>
      <c r="E545" s="230"/>
      <c r="F545" s="230"/>
      <c r="G545" s="230"/>
      <c r="H545" s="230"/>
      <c r="I545" s="230"/>
      <c r="J545" s="232"/>
      <c r="K545" s="228"/>
      <c r="L545" s="228"/>
      <c r="M545" s="228"/>
      <c r="N545" s="228"/>
      <c r="O545" s="228"/>
      <c r="P545" s="228"/>
      <c r="Q545" s="228"/>
      <c r="R545" s="228"/>
      <c r="S545" s="228"/>
      <c r="T545" s="228"/>
      <c r="U545" s="228"/>
      <c r="V545" s="228"/>
      <c r="W545" s="228"/>
      <c r="X545" s="228"/>
      <c r="Y545" s="228"/>
      <c r="Z545" s="228"/>
      <c r="AA545" s="228"/>
      <c r="AB545" s="228"/>
      <c r="AC545" s="228"/>
      <c r="AD545" s="228"/>
      <c r="AE545" s="228"/>
      <c r="AF545" s="228"/>
      <c r="AG545" s="228"/>
      <c r="AH545" s="228"/>
    </row>
    <row r="546" spans="1:34" x14ac:dyDescent="0.3">
      <c r="B546" s="87"/>
      <c r="C546" s="85"/>
      <c r="D546" s="110"/>
      <c r="E546" s="76"/>
      <c r="F546" s="76"/>
    </row>
    <row r="547" spans="1:34" x14ac:dyDescent="0.3">
      <c r="B547" s="87"/>
      <c r="C547" s="85"/>
      <c r="D547" s="110"/>
      <c r="E547" s="76"/>
      <c r="F547" s="76"/>
    </row>
    <row r="548" spans="1:34" x14ac:dyDescent="0.3">
      <c r="B548" s="87"/>
      <c r="C548" s="85"/>
      <c r="D548" s="110"/>
      <c r="E548" s="76"/>
      <c r="F548" s="76"/>
    </row>
    <row r="549" spans="1:34" x14ac:dyDescent="0.3">
      <c r="B549" s="87"/>
      <c r="C549" s="85"/>
      <c r="D549" s="110"/>
      <c r="E549" s="76"/>
      <c r="F549" s="76"/>
    </row>
    <row r="550" spans="1:34" x14ac:dyDescent="0.3">
      <c r="B550" s="87"/>
      <c r="C550" s="85"/>
      <c r="D550" s="110"/>
      <c r="E550" s="76"/>
      <c r="F550" s="76"/>
    </row>
    <row r="551" spans="1:34" x14ac:dyDescent="0.3">
      <c r="B551" s="87"/>
      <c r="C551" s="85"/>
      <c r="D551" s="110"/>
      <c r="E551" s="76"/>
      <c r="F551" s="76"/>
    </row>
    <row r="552" spans="1:34" x14ac:dyDescent="0.3">
      <c r="B552" s="87"/>
      <c r="C552" s="85"/>
      <c r="D552" s="110"/>
      <c r="E552" s="76"/>
      <c r="F552" s="76"/>
    </row>
    <row r="553" spans="1:34" ht="26.25" x14ac:dyDescent="0.4">
      <c r="B553" s="162"/>
      <c r="C553" s="63"/>
      <c r="D553" s="53"/>
      <c r="E553" s="133"/>
      <c r="F553" s="151"/>
    </row>
    <row r="554" spans="1:34" x14ac:dyDescent="0.3">
      <c r="B554" s="87"/>
      <c r="C554" s="85"/>
      <c r="D554" s="110"/>
      <c r="E554" s="76"/>
      <c r="F554" s="76"/>
    </row>
    <row r="555" spans="1:34" x14ac:dyDescent="0.3">
      <c r="B555" s="65"/>
      <c r="C555" s="85"/>
      <c r="D555" s="106"/>
      <c r="E555" s="76"/>
      <c r="F555" s="76"/>
    </row>
    <row r="556" spans="1:34" x14ac:dyDescent="0.3">
      <c r="B556" s="67"/>
      <c r="C556" s="70"/>
      <c r="D556" s="69"/>
      <c r="E556" s="68"/>
      <c r="F556" s="68"/>
    </row>
    <row r="557" spans="1:34" ht="24" customHeight="1" x14ac:dyDescent="0.4">
      <c r="B557" s="165" t="s">
        <v>324</v>
      </c>
      <c r="C557" s="120"/>
      <c r="D557" s="121"/>
      <c r="E557" s="166" t="s">
        <v>316</v>
      </c>
      <c r="F557" s="179" t="s">
        <v>320</v>
      </c>
      <c r="G557" s="190" t="s">
        <v>338</v>
      </c>
      <c r="H557" s="190" t="s">
        <v>343</v>
      </c>
      <c r="I557" s="190" t="s">
        <v>487</v>
      </c>
      <c r="J557" s="255" t="s">
        <v>567</v>
      </c>
    </row>
    <row r="559" spans="1:34" x14ac:dyDescent="0.3">
      <c r="B559" s="104" t="s">
        <v>204</v>
      </c>
      <c r="C559" s="73"/>
      <c r="D559" s="74"/>
      <c r="E559" s="76"/>
      <c r="F559" s="74"/>
    </row>
    <row r="560" spans="1:34" x14ac:dyDescent="0.3">
      <c r="B560" s="65"/>
      <c r="C560" s="73"/>
      <c r="D560" s="74"/>
      <c r="E560" s="76"/>
      <c r="F560" s="74"/>
    </row>
    <row r="561" spans="2:10" x14ac:dyDescent="0.3">
      <c r="B561" s="59" t="s">
        <v>201</v>
      </c>
      <c r="C561" s="73"/>
      <c r="D561" s="74"/>
      <c r="E561" s="76"/>
      <c r="F561" s="74"/>
    </row>
    <row r="562" spans="2:10" x14ac:dyDescent="0.3">
      <c r="B562" s="65"/>
      <c r="C562" s="73"/>
      <c r="D562" s="74"/>
      <c r="E562" s="76"/>
      <c r="F562" s="74"/>
    </row>
    <row r="563" spans="2:10" x14ac:dyDescent="0.3">
      <c r="B563" s="112" t="s">
        <v>202</v>
      </c>
      <c r="C563" s="73"/>
      <c r="D563" s="74"/>
      <c r="E563" s="76"/>
      <c r="F563" s="74"/>
    </row>
    <row r="564" spans="2:10" x14ac:dyDescent="0.3">
      <c r="B564" s="65" t="s">
        <v>210</v>
      </c>
      <c r="C564" s="74"/>
      <c r="D564" s="76">
        <v>2165</v>
      </c>
      <c r="E564" s="76">
        <f t="shared" ref="E564:E565" si="147">D564*1.0325</f>
        <v>2235.3624999999997</v>
      </c>
      <c r="F564" s="76">
        <f>E564*1.033</f>
        <v>2309.1294624999996</v>
      </c>
      <c r="G564" s="76">
        <f t="shared" ref="G564:G565" si="148">F564*1.03</f>
        <v>2378.4033463749997</v>
      </c>
      <c r="H564" s="76">
        <f t="shared" ref="H564:H565" si="149">G564*1.033</f>
        <v>2456.8906568053744</v>
      </c>
      <c r="I564" s="76">
        <v>2730</v>
      </c>
      <c r="J564" s="204">
        <f>ROUND(I564*1.03,-1)</f>
        <v>2810</v>
      </c>
    </row>
    <row r="565" spans="2:10" x14ac:dyDescent="0.3">
      <c r="B565" s="65" t="s">
        <v>211</v>
      </c>
      <c r="C565" s="74"/>
      <c r="D565" s="76">
        <v>1203</v>
      </c>
      <c r="E565" s="76">
        <f t="shared" si="147"/>
        <v>1242.0974999999999</v>
      </c>
      <c r="F565" s="76">
        <f>E565*1.033</f>
        <v>1283.0867174999998</v>
      </c>
      <c r="G565" s="76">
        <f t="shared" si="148"/>
        <v>1321.5793190249999</v>
      </c>
      <c r="H565" s="76">
        <f t="shared" si="149"/>
        <v>1365.1914365528248</v>
      </c>
      <c r="I565" s="76">
        <v>1520</v>
      </c>
      <c r="J565" s="204">
        <f>ROUND(I565*1.03,-1)</f>
        <v>1570</v>
      </c>
    </row>
    <row r="566" spans="2:10" x14ac:dyDescent="0.3">
      <c r="B566" s="65"/>
      <c r="C566" s="73"/>
      <c r="D566" s="76"/>
      <c r="E566" s="76"/>
      <c r="F566" s="74"/>
    </row>
    <row r="567" spans="2:10" x14ac:dyDescent="0.3">
      <c r="B567" s="112" t="s">
        <v>203</v>
      </c>
      <c r="C567" s="73"/>
      <c r="D567" s="74"/>
      <c r="E567" s="76"/>
      <c r="F567" s="74"/>
    </row>
    <row r="568" spans="2:10" x14ac:dyDescent="0.3">
      <c r="B568" s="65" t="s">
        <v>212</v>
      </c>
      <c r="C568" s="74"/>
      <c r="D568" s="76">
        <v>360</v>
      </c>
      <c r="E568" s="76">
        <f t="shared" ref="E568" si="150">D568*1.0325</f>
        <v>371.7</v>
      </c>
      <c r="F568" s="76">
        <f>E568*1.033</f>
        <v>383.96609999999998</v>
      </c>
      <c r="G568" s="76">
        <f t="shared" ref="G568:G569" si="151">F568*1.03</f>
        <v>395.48508299999997</v>
      </c>
      <c r="H568" s="76">
        <f t="shared" ref="H568:H569" si="152">G568*1.033</f>
        <v>408.53609073899992</v>
      </c>
      <c r="I568" s="76">
        <v>450</v>
      </c>
      <c r="J568" s="204">
        <f>ROUND(I568*1.03,-1)</f>
        <v>460</v>
      </c>
    </row>
    <row r="569" spans="2:10" x14ac:dyDescent="0.3">
      <c r="B569" s="65" t="s">
        <v>213</v>
      </c>
      <c r="C569" s="74"/>
      <c r="D569" s="76">
        <v>183</v>
      </c>
      <c r="E569" s="76">
        <f t="shared" ref="E569" si="153">D569*1.0325</f>
        <v>188.94749999999999</v>
      </c>
      <c r="F569" s="76">
        <f>E569*1.033</f>
        <v>195.18276749999998</v>
      </c>
      <c r="G569" s="76">
        <f t="shared" si="151"/>
        <v>201.038250525</v>
      </c>
      <c r="H569" s="76">
        <f t="shared" si="152"/>
        <v>207.67251279232497</v>
      </c>
      <c r="I569" s="76">
        <v>230</v>
      </c>
      <c r="J569" s="204">
        <f>ROUND(I569*1.03,-1)</f>
        <v>240</v>
      </c>
    </row>
    <row r="570" spans="2:10" x14ac:dyDescent="0.3">
      <c r="B570" s="65"/>
      <c r="C570" s="73"/>
      <c r="D570" s="74"/>
      <c r="E570" s="76"/>
      <c r="F570" s="74"/>
    </row>
    <row r="571" spans="2:10" x14ac:dyDescent="0.3">
      <c r="B571" s="65" t="s">
        <v>205</v>
      </c>
      <c r="C571" s="73"/>
      <c r="D571" s="74"/>
      <c r="E571" s="76"/>
      <c r="F571" s="74"/>
    </row>
    <row r="572" spans="2:10" x14ac:dyDescent="0.3">
      <c r="B572" s="113" t="s">
        <v>214</v>
      </c>
      <c r="C572" s="76"/>
      <c r="D572" s="76">
        <v>418</v>
      </c>
      <c r="E572" s="76">
        <f t="shared" ref="E572" si="154">D572*1.0325</f>
        <v>431.58499999999998</v>
      </c>
      <c r="F572" s="76">
        <f>E572*1.033</f>
        <v>445.82730499999997</v>
      </c>
      <c r="G572" s="76">
        <f t="shared" ref="G572:G573" si="155">F572*1.03</f>
        <v>459.20212414999997</v>
      </c>
      <c r="H572" s="76">
        <f t="shared" ref="H572:H575" si="156">G572*1.033</f>
        <v>474.35579424694993</v>
      </c>
      <c r="I572" s="76">
        <v>520</v>
      </c>
      <c r="J572" s="204">
        <f>ROUND(I572*1.03,-1)</f>
        <v>540</v>
      </c>
    </row>
    <row r="573" spans="2:10" x14ac:dyDescent="0.3">
      <c r="B573" s="65" t="s">
        <v>213</v>
      </c>
      <c r="C573" s="76"/>
      <c r="D573" s="76">
        <v>240</v>
      </c>
      <c r="E573" s="76">
        <f t="shared" ref="E573" si="157">D573*1.0325</f>
        <v>247.79999999999998</v>
      </c>
      <c r="F573" s="76">
        <f>E573*1.033</f>
        <v>255.97739999999996</v>
      </c>
      <c r="G573" s="76">
        <f t="shared" si="155"/>
        <v>263.65672199999995</v>
      </c>
      <c r="H573" s="76">
        <f t="shared" si="156"/>
        <v>272.35739382599991</v>
      </c>
      <c r="I573" s="76">
        <v>300</v>
      </c>
      <c r="J573" s="204">
        <f>ROUND(I573*1.03,-1)</f>
        <v>310</v>
      </c>
    </row>
    <row r="574" spans="2:10" x14ac:dyDescent="0.3">
      <c r="B574" s="113"/>
      <c r="C574" s="76"/>
      <c r="D574" s="76"/>
      <c r="E574" s="76"/>
      <c r="F574" s="74"/>
    </row>
    <row r="575" spans="2:10" x14ac:dyDescent="0.3">
      <c r="B575" s="65" t="s">
        <v>206</v>
      </c>
      <c r="C575" s="74"/>
      <c r="D575" s="76">
        <v>240</v>
      </c>
      <c r="E575" s="76">
        <f>D575*1.0325</f>
        <v>247.79999999999998</v>
      </c>
      <c r="F575" s="76">
        <f>E575*1.033</f>
        <v>255.97739999999996</v>
      </c>
      <c r="G575" s="76">
        <f t="shared" ref="G575" si="158">F575*1.03</f>
        <v>263.65672199999995</v>
      </c>
      <c r="H575" s="76">
        <f t="shared" si="156"/>
        <v>272.35739382599991</v>
      </c>
      <c r="I575" s="76">
        <v>300</v>
      </c>
      <c r="J575" s="204">
        <f>ROUND(I575*1.03,-1)</f>
        <v>310</v>
      </c>
    </row>
    <row r="576" spans="2:10" x14ac:dyDescent="0.3">
      <c r="B576" s="65"/>
      <c r="C576" s="74"/>
      <c r="D576" s="85"/>
      <c r="E576" s="114"/>
      <c r="F576" s="74"/>
    </row>
    <row r="577" spans="2:10" x14ac:dyDescent="0.3">
      <c r="B577" s="59" t="s">
        <v>207</v>
      </c>
      <c r="C577" s="74"/>
      <c r="D577" s="114"/>
      <c r="E577" s="114"/>
      <c r="F577" s="74"/>
      <c r="G577" s="155"/>
    </row>
    <row r="578" spans="2:10" x14ac:dyDescent="0.3">
      <c r="B578" s="59" t="s">
        <v>250</v>
      </c>
      <c r="C578" s="74"/>
      <c r="D578" s="114"/>
      <c r="E578" s="114"/>
      <c r="F578" s="74"/>
    </row>
    <row r="579" spans="2:10" x14ac:dyDescent="0.3">
      <c r="B579" s="65" t="s">
        <v>237</v>
      </c>
      <c r="C579" s="74"/>
      <c r="D579" s="76">
        <v>200</v>
      </c>
      <c r="E579" s="76">
        <v>210</v>
      </c>
      <c r="F579" s="76">
        <f>E579*1.033</f>
        <v>216.92999999999998</v>
      </c>
      <c r="G579" s="76">
        <f t="shared" ref="G579:G581" si="159">F579*1.03</f>
        <v>223.43789999999998</v>
      </c>
      <c r="H579" s="76">
        <f t="shared" ref="H579:H593" si="160">G579*1.033</f>
        <v>230.81135069999996</v>
      </c>
      <c r="I579" s="76">
        <v>260</v>
      </c>
      <c r="J579" s="204">
        <f>ROUND(I579*1.03,-1)</f>
        <v>270</v>
      </c>
    </row>
    <row r="580" spans="2:10" x14ac:dyDescent="0.3">
      <c r="B580" s="65" t="s">
        <v>238</v>
      </c>
      <c r="C580" s="74"/>
      <c r="D580" s="76">
        <v>150</v>
      </c>
      <c r="E580" s="76">
        <v>160</v>
      </c>
      <c r="F580" s="76">
        <f>E580*1.033</f>
        <v>165.27999999999997</v>
      </c>
      <c r="G580" s="76">
        <f t="shared" si="159"/>
        <v>170.23839999999998</v>
      </c>
      <c r="H580" s="76">
        <f t="shared" si="160"/>
        <v>175.85626719999996</v>
      </c>
      <c r="I580" s="76">
        <v>210</v>
      </c>
      <c r="J580" s="204">
        <f>ROUND(I580*1.03,-1)</f>
        <v>220</v>
      </c>
    </row>
    <row r="581" spans="2:10" x14ac:dyDescent="0.3">
      <c r="B581" s="65" t="s">
        <v>239</v>
      </c>
      <c r="C581" s="74"/>
      <c r="D581" s="76">
        <v>100</v>
      </c>
      <c r="E581" s="76">
        <v>105</v>
      </c>
      <c r="F581" s="76">
        <f>E581*1.033</f>
        <v>108.46499999999999</v>
      </c>
      <c r="G581" s="76">
        <f t="shared" si="159"/>
        <v>111.71894999999999</v>
      </c>
      <c r="H581" s="76">
        <f t="shared" si="160"/>
        <v>115.40567534999998</v>
      </c>
      <c r="I581" s="76">
        <v>130</v>
      </c>
      <c r="J581" s="204">
        <f>ROUND(I581*1.03,-1)</f>
        <v>130</v>
      </c>
    </row>
    <row r="582" spans="2:10" x14ac:dyDescent="0.3">
      <c r="B582" s="65"/>
      <c r="C582" s="74"/>
      <c r="D582" s="76"/>
      <c r="E582" s="76"/>
      <c r="F582" s="74"/>
    </row>
    <row r="583" spans="2:10" x14ac:dyDescent="0.3">
      <c r="B583" s="65" t="s">
        <v>240</v>
      </c>
      <c r="C583" s="74"/>
      <c r="D583" s="76">
        <v>400</v>
      </c>
      <c r="E583" s="76">
        <v>410</v>
      </c>
      <c r="F583" s="76">
        <f>E583*1.033</f>
        <v>423.53</v>
      </c>
      <c r="G583" s="76">
        <f t="shared" ref="G583:G585" si="161">F583*1.03</f>
        <v>436.23589999999996</v>
      </c>
      <c r="H583" s="76">
        <f t="shared" si="160"/>
        <v>450.63168469999994</v>
      </c>
      <c r="I583" s="76">
        <v>520</v>
      </c>
      <c r="J583" s="204">
        <f>ROUND(I583*1.03,-1)</f>
        <v>540</v>
      </c>
    </row>
    <row r="584" spans="2:10" x14ac:dyDescent="0.3">
      <c r="B584" s="65" t="s">
        <v>241</v>
      </c>
      <c r="C584" s="74"/>
      <c r="D584" s="76">
        <v>300</v>
      </c>
      <c r="E584" s="76">
        <f t="shared" ref="E584" si="162">D584*1.0325</f>
        <v>309.75</v>
      </c>
      <c r="F584" s="76">
        <f>E584*1.033</f>
        <v>319.97174999999999</v>
      </c>
      <c r="G584" s="76">
        <f t="shared" si="161"/>
        <v>329.57090249999999</v>
      </c>
      <c r="H584" s="76">
        <f t="shared" si="160"/>
        <v>340.44674228249994</v>
      </c>
      <c r="I584" s="76">
        <v>390</v>
      </c>
      <c r="J584" s="204">
        <f>ROUND(I584*1.03,-1)</f>
        <v>400</v>
      </c>
    </row>
    <row r="585" spans="2:10" x14ac:dyDescent="0.3">
      <c r="B585" s="65" t="s">
        <v>242</v>
      </c>
      <c r="C585" s="74"/>
      <c r="D585" s="76">
        <v>200</v>
      </c>
      <c r="E585" s="76">
        <v>210</v>
      </c>
      <c r="F585" s="76">
        <f>E585*1.033</f>
        <v>216.92999999999998</v>
      </c>
      <c r="G585" s="76">
        <f t="shared" si="161"/>
        <v>223.43789999999998</v>
      </c>
      <c r="H585" s="76">
        <f t="shared" si="160"/>
        <v>230.81135069999996</v>
      </c>
      <c r="I585" s="76">
        <v>260</v>
      </c>
      <c r="J585" s="204">
        <f>ROUND(I585*1.03,-1)</f>
        <v>270</v>
      </c>
    </row>
    <row r="586" spans="2:10" x14ac:dyDescent="0.3">
      <c r="B586" s="65"/>
      <c r="C586" s="74"/>
      <c r="D586" s="76"/>
      <c r="E586" s="76"/>
      <c r="F586" s="74"/>
    </row>
    <row r="587" spans="2:10" x14ac:dyDescent="0.3">
      <c r="B587" s="65" t="s">
        <v>243</v>
      </c>
      <c r="C587" s="74"/>
      <c r="D587" s="76">
        <v>500</v>
      </c>
      <c r="E587" s="76">
        <v>520</v>
      </c>
      <c r="F587" s="76">
        <f>E587*1.033</f>
        <v>537.16</v>
      </c>
      <c r="G587" s="76">
        <f t="shared" ref="G587:G589" si="163">F587*1.03</f>
        <v>553.27480000000003</v>
      </c>
      <c r="H587" s="76">
        <f t="shared" si="160"/>
        <v>571.53286839999998</v>
      </c>
      <c r="I587" s="76">
        <v>660</v>
      </c>
      <c r="J587" s="204">
        <f>ROUND(I587*1.03,-1)</f>
        <v>680</v>
      </c>
    </row>
    <row r="588" spans="2:10" x14ac:dyDescent="0.3">
      <c r="B588" s="65" t="s">
        <v>244</v>
      </c>
      <c r="C588" s="74"/>
      <c r="D588" s="76">
        <v>375</v>
      </c>
      <c r="E588" s="76">
        <v>390</v>
      </c>
      <c r="F588" s="76">
        <f>E588*1.033</f>
        <v>402.86999999999995</v>
      </c>
      <c r="G588" s="76">
        <f t="shared" si="163"/>
        <v>414.95609999999994</v>
      </c>
      <c r="H588" s="76">
        <f t="shared" si="160"/>
        <v>428.6496512999999</v>
      </c>
      <c r="I588" s="76">
        <v>490</v>
      </c>
      <c r="J588" s="204">
        <f>ROUND(I588*1.03,-1)</f>
        <v>500</v>
      </c>
    </row>
    <row r="589" spans="2:10" x14ac:dyDescent="0.3">
      <c r="B589" s="65" t="s">
        <v>245</v>
      </c>
      <c r="C589" s="74"/>
      <c r="D589" s="76">
        <v>250</v>
      </c>
      <c r="E589" s="76">
        <v>260</v>
      </c>
      <c r="F589" s="76">
        <f>E589*1.033</f>
        <v>268.58</v>
      </c>
      <c r="G589" s="76">
        <f t="shared" si="163"/>
        <v>276.63740000000001</v>
      </c>
      <c r="H589" s="76">
        <f t="shared" si="160"/>
        <v>285.76643419999999</v>
      </c>
      <c r="I589" s="76">
        <v>320</v>
      </c>
      <c r="J589" s="204">
        <f>ROUND(I589*1.03,-1)</f>
        <v>330</v>
      </c>
    </row>
    <row r="590" spans="2:10" x14ac:dyDescent="0.3">
      <c r="B590" s="65"/>
      <c r="C590" s="74"/>
      <c r="D590" s="76"/>
      <c r="E590" s="76"/>
      <c r="F590" s="74"/>
    </row>
    <row r="591" spans="2:10" x14ac:dyDescent="0.3">
      <c r="B591" s="65" t="s">
        <v>247</v>
      </c>
      <c r="C591" s="74"/>
      <c r="D591" s="76">
        <v>2000</v>
      </c>
      <c r="E591" s="76">
        <v>2070</v>
      </c>
      <c r="F591" s="76">
        <f>E591*1.033</f>
        <v>2138.31</v>
      </c>
      <c r="G591" s="76">
        <f t="shared" ref="G591:G593" si="164">F591*1.03</f>
        <v>2202.4593</v>
      </c>
      <c r="H591" s="76">
        <f t="shared" si="160"/>
        <v>2275.1404568999997</v>
      </c>
      <c r="I591" s="76">
        <v>2610</v>
      </c>
      <c r="J591" s="204">
        <f>ROUND(I591*1.03,-1)</f>
        <v>2690</v>
      </c>
    </row>
    <row r="592" spans="2:10" x14ac:dyDescent="0.3">
      <c r="B592" s="65" t="s">
        <v>248</v>
      </c>
      <c r="C592" s="74"/>
      <c r="D592" s="76">
        <v>1500</v>
      </c>
      <c r="E592" s="76">
        <v>1550</v>
      </c>
      <c r="F592" s="76">
        <f>E592*1.033</f>
        <v>1601.1499999999999</v>
      </c>
      <c r="G592" s="76">
        <f t="shared" si="164"/>
        <v>1649.1844999999998</v>
      </c>
      <c r="H592" s="76">
        <f t="shared" si="160"/>
        <v>1703.6075884999998</v>
      </c>
      <c r="I592" s="76">
        <v>1960</v>
      </c>
      <c r="J592" s="204">
        <f>ROUND(I592*1.03,-1)</f>
        <v>2020</v>
      </c>
    </row>
    <row r="593" spans="2:10" x14ac:dyDescent="0.3">
      <c r="B593" s="65" t="s">
        <v>249</v>
      </c>
      <c r="C593" s="74"/>
      <c r="D593" s="76">
        <v>1000</v>
      </c>
      <c r="E593" s="76">
        <v>1030</v>
      </c>
      <c r="F593" s="76">
        <f>E593*1.033</f>
        <v>1063.99</v>
      </c>
      <c r="G593" s="76">
        <f t="shared" si="164"/>
        <v>1095.9096999999999</v>
      </c>
      <c r="H593" s="76">
        <f t="shared" si="160"/>
        <v>1132.0747200999999</v>
      </c>
      <c r="I593" s="76">
        <v>1300</v>
      </c>
      <c r="J593" s="204">
        <f>ROUND(I593*1.03,-1)</f>
        <v>1340</v>
      </c>
    </row>
    <row r="594" spans="2:10" x14ac:dyDescent="0.3">
      <c r="B594" s="65"/>
      <c r="C594" s="74"/>
      <c r="D594" s="76"/>
      <c r="E594" s="76"/>
      <c r="F594" s="74"/>
    </row>
    <row r="595" spans="2:10" x14ac:dyDescent="0.3">
      <c r="B595" s="65" t="s">
        <v>246</v>
      </c>
      <c r="C595" s="74"/>
      <c r="D595" s="114"/>
      <c r="E595" s="76"/>
      <c r="F595" s="74"/>
    </row>
    <row r="596" spans="2:10" x14ac:dyDescent="0.3">
      <c r="B596" s="65"/>
      <c r="C596" s="74"/>
      <c r="D596" s="114"/>
      <c r="E596" s="76"/>
      <c r="F596" s="74"/>
    </row>
    <row r="597" spans="2:10" x14ac:dyDescent="0.3">
      <c r="B597" s="59" t="s">
        <v>251</v>
      </c>
      <c r="C597" s="74"/>
      <c r="D597" s="76"/>
      <c r="E597" s="76"/>
      <c r="F597" s="74"/>
      <c r="G597" s="155"/>
    </row>
    <row r="598" spans="2:10" x14ac:dyDescent="0.3">
      <c r="B598" s="65" t="s">
        <v>252</v>
      </c>
      <c r="C598" s="74"/>
      <c r="D598" s="76">
        <v>6000</v>
      </c>
      <c r="E598" s="76">
        <v>6200</v>
      </c>
      <c r="F598" s="76">
        <f>E598*1.033</f>
        <v>6404.5999999999995</v>
      </c>
      <c r="G598" s="76">
        <f t="shared" ref="G598:G600" si="165">F598*1.03</f>
        <v>6596.7379999999994</v>
      </c>
      <c r="H598" s="76">
        <f t="shared" ref="H598:H608" si="166">G598*1.033</f>
        <v>6814.4303539999992</v>
      </c>
      <c r="I598" s="76">
        <v>7820</v>
      </c>
      <c r="J598" s="204">
        <f>ROUND(I598*1.03,-1)</f>
        <v>8050</v>
      </c>
    </row>
    <row r="599" spans="2:10" x14ac:dyDescent="0.3">
      <c r="B599" s="65" t="s">
        <v>253</v>
      </c>
      <c r="C599" s="74"/>
      <c r="D599" s="76">
        <v>4500</v>
      </c>
      <c r="E599" s="76">
        <v>4600</v>
      </c>
      <c r="F599" s="76">
        <f>E599*1.033</f>
        <v>4751.7999999999993</v>
      </c>
      <c r="G599" s="76">
        <f t="shared" si="165"/>
        <v>4894.3539999999994</v>
      </c>
      <c r="H599" s="76">
        <f t="shared" si="166"/>
        <v>5055.8676819999991</v>
      </c>
      <c r="I599" s="76">
        <v>5800</v>
      </c>
      <c r="J599" s="204">
        <f>ROUND(I599*1.03,-1)</f>
        <v>5970</v>
      </c>
    </row>
    <row r="600" spans="2:10" x14ac:dyDescent="0.3">
      <c r="B600" s="65" t="s">
        <v>254</v>
      </c>
      <c r="C600" s="74"/>
      <c r="D600" s="76">
        <v>3000</v>
      </c>
      <c r="E600" s="76">
        <v>3100</v>
      </c>
      <c r="F600" s="76">
        <f>E600*1.033</f>
        <v>3202.2999999999997</v>
      </c>
      <c r="G600" s="76">
        <f t="shared" si="165"/>
        <v>3298.3689999999997</v>
      </c>
      <c r="H600" s="76">
        <f t="shared" si="166"/>
        <v>3407.2151769999996</v>
      </c>
      <c r="I600" s="76">
        <v>3900</v>
      </c>
      <c r="J600" s="204">
        <f>ROUND(I600*1.03,-1)</f>
        <v>4020</v>
      </c>
    </row>
    <row r="601" spans="2:10" x14ac:dyDescent="0.3">
      <c r="B601" s="65"/>
      <c r="C601" s="74"/>
      <c r="D601" s="76"/>
      <c r="E601" s="76"/>
      <c r="F601" s="74"/>
    </row>
    <row r="602" spans="2:10" x14ac:dyDescent="0.3">
      <c r="B602" s="65" t="s">
        <v>240</v>
      </c>
      <c r="C602" s="74"/>
      <c r="D602" s="76">
        <v>12000</v>
      </c>
      <c r="E602" s="76">
        <v>12400</v>
      </c>
      <c r="F602" s="76">
        <f>E602*1.033</f>
        <v>12809.199999999999</v>
      </c>
      <c r="G602" s="76">
        <f t="shared" ref="G602:G604" si="167">F602*1.03</f>
        <v>13193.475999999999</v>
      </c>
      <c r="H602" s="76">
        <f t="shared" si="166"/>
        <v>13628.860707999998</v>
      </c>
      <c r="I602" s="76">
        <v>15640</v>
      </c>
      <c r="J602" s="204">
        <f>ROUND(I602*1.03,-1)</f>
        <v>16110</v>
      </c>
    </row>
    <row r="603" spans="2:10" x14ac:dyDescent="0.3">
      <c r="B603" s="65" t="s">
        <v>241</v>
      </c>
      <c r="C603" s="74"/>
      <c r="D603" s="76">
        <v>9000</v>
      </c>
      <c r="E603" s="76">
        <v>9300</v>
      </c>
      <c r="F603" s="76">
        <f>E603*1.033</f>
        <v>9606.9</v>
      </c>
      <c r="G603" s="76">
        <f t="shared" si="167"/>
        <v>9895.107</v>
      </c>
      <c r="H603" s="76">
        <f t="shared" si="166"/>
        <v>10221.645530999998</v>
      </c>
      <c r="I603" s="76">
        <v>11720</v>
      </c>
      <c r="J603" s="204">
        <f>ROUND(I603*1.03,-1)</f>
        <v>12070</v>
      </c>
    </row>
    <row r="604" spans="2:10" x14ac:dyDescent="0.3">
      <c r="B604" s="65" t="s">
        <v>242</v>
      </c>
      <c r="C604" s="74"/>
      <c r="D604" s="76">
        <v>6000</v>
      </c>
      <c r="E604" s="76">
        <v>6200</v>
      </c>
      <c r="F604" s="76">
        <f>E604*1.033</f>
        <v>6404.5999999999995</v>
      </c>
      <c r="G604" s="76">
        <f t="shared" si="167"/>
        <v>6596.7379999999994</v>
      </c>
      <c r="H604" s="76">
        <f t="shared" si="166"/>
        <v>6814.4303539999992</v>
      </c>
      <c r="I604" s="76">
        <v>7820</v>
      </c>
      <c r="J604" s="204">
        <f>ROUND(I604*1.03,-1)</f>
        <v>8050</v>
      </c>
    </row>
    <row r="605" spans="2:10" x14ac:dyDescent="0.3">
      <c r="B605" s="65"/>
      <c r="C605" s="74"/>
      <c r="D605" s="76"/>
      <c r="E605" s="76"/>
      <c r="F605" s="74"/>
    </row>
    <row r="606" spans="2:10" x14ac:dyDescent="0.3">
      <c r="B606" s="65" t="s">
        <v>255</v>
      </c>
      <c r="C606" s="74"/>
      <c r="D606" s="76">
        <v>15000</v>
      </c>
      <c r="E606" s="76">
        <v>15500</v>
      </c>
      <c r="F606" s="76">
        <f>E606*1.033</f>
        <v>16011.499999999998</v>
      </c>
      <c r="G606" s="76">
        <f t="shared" ref="G606:G608" si="168">F606*1.03</f>
        <v>16491.844999999998</v>
      </c>
      <c r="H606" s="76">
        <f t="shared" si="166"/>
        <v>17036.075884999995</v>
      </c>
      <c r="I606" s="76">
        <v>19540</v>
      </c>
      <c r="J606" s="204">
        <f>ROUND(I606*1.03,-1)</f>
        <v>20130</v>
      </c>
    </row>
    <row r="607" spans="2:10" x14ac:dyDescent="0.3">
      <c r="B607" s="65" t="s">
        <v>256</v>
      </c>
      <c r="C607" s="74"/>
      <c r="D607" s="76">
        <v>11250</v>
      </c>
      <c r="E607" s="76">
        <v>11600</v>
      </c>
      <c r="F607" s="76">
        <f>E607*1.033</f>
        <v>11982.8</v>
      </c>
      <c r="G607" s="76">
        <f t="shared" si="168"/>
        <v>12342.284</v>
      </c>
      <c r="H607" s="76">
        <f t="shared" si="166"/>
        <v>12749.579371999998</v>
      </c>
      <c r="I607" s="76">
        <v>14630</v>
      </c>
      <c r="J607" s="204">
        <f>ROUND(I607*1.03,-1)</f>
        <v>15070</v>
      </c>
    </row>
    <row r="608" spans="2:10" ht="15" customHeight="1" x14ac:dyDescent="0.3">
      <c r="B608" s="65" t="s">
        <v>257</v>
      </c>
      <c r="C608" s="74"/>
      <c r="D608" s="76">
        <v>7500</v>
      </c>
      <c r="E608" s="76">
        <v>7700</v>
      </c>
      <c r="F608" s="76">
        <f>E608*1.033</f>
        <v>7954.0999999999995</v>
      </c>
      <c r="G608" s="76">
        <f t="shared" si="168"/>
        <v>8192.723</v>
      </c>
      <c r="H608" s="76">
        <f t="shared" si="166"/>
        <v>8463.0828590000001</v>
      </c>
      <c r="I608" s="76">
        <v>9710</v>
      </c>
      <c r="J608" s="204">
        <f>ROUND(I608*1.03,-1)</f>
        <v>10000</v>
      </c>
    </row>
    <row r="609" spans="2:10" ht="15" customHeight="1" x14ac:dyDescent="0.3">
      <c r="B609" s="65"/>
      <c r="C609" s="74"/>
      <c r="D609" s="76"/>
      <c r="E609" s="76"/>
      <c r="F609" s="76"/>
    </row>
    <row r="610" spans="2:10" ht="15" customHeight="1" x14ac:dyDescent="0.3">
      <c r="B610" s="65"/>
      <c r="C610" s="74"/>
      <c r="D610" s="76"/>
      <c r="E610" s="76"/>
      <c r="F610" s="74"/>
    </row>
    <row r="611" spans="2:10" ht="26.25" customHeight="1" x14ac:dyDescent="0.4">
      <c r="B611" s="165" t="s">
        <v>324</v>
      </c>
      <c r="C611" s="120"/>
      <c r="D611" s="121"/>
      <c r="E611" s="166" t="s">
        <v>316</v>
      </c>
      <c r="F611" s="179" t="s">
        <v>320</v>
      </c>
      <c r="G611" s="190" t="s">
        <v>338</v>
      </c>
      <c r="H611" s="190" t="s">
        <v>343</v>
      </c>
      <c r="I611" s="190" t="s">
        <v>487</v>
      </c>
      <c r="J611" s="255" t="s">
        <v>567</v>
      </c>
    </row>
    <row r="612" spans="2:10" ht="15" customHeight="1" x14ac:dyDescent="0.3">
      <c r="B612" s="65"/>
      <c r="C612" s="74"/>
      <c r="D612" s="76"/>
      <c r="E612" s="76"/>
      <c r="F612" s="74"/>
    </row>
    <row r="613" spans="2:10" ht="15" customHeight="1" x14ac:dyDescent="0.3">
      <c r="B613" s="59" t="s">
        <v>482</v>
      </c>
      <c r="C613" s="74"/>
      <c r="D613" s="76"/>
      <c r="E613" s="76"/>
      <c r="F613" s="74"/>
    </row>
    <row r="614" spans="2:10" ht="15" customHeight="1" x14ac:dyDescent="0.3">
      <c r="B614" s="65" t="s">
        <v>481</v>
      </c>
      <c r="C614" s="74"/>
      <c r="D614" s="76"/>
      <c r="E614" s="76"/>
      <c r="F614" s="74"/>
      <c r="I614" s="76">
        <v>550</v>
      </c>
      <c r="J614" s="204">
        <v>550</v>
      </c>
    </row>
    <row r="615" spans="2:10" ht="15" customHeight="1" x14ac:dyDescent="0.3">
      <c r="B615" s="59"/>
      <c r="C615" s="74"/>
      <c r="D615" s="76"/>
      <c r="E615" s="76"/>
      <c r="F615" s="74"/>
    </row>
    <row r="616" spans="2:10" ht="15" customHeight="1" x14ac:dyDescent="0.3">
      <c r="B616" s="65"/>
      <c r="C616" s="74"/>
      <c r="D616" s="76"/>
      <c r="E616" s="76"/>
      <c r="F616" s="74"/>
    </row>
    <row r="617" spans="2:10" ht="15" customHeight="1" x14ac:dyDescent="0.3">
      <c r="B617" s="59" t="s">
        <v>478</v>
      </c>
      <c r="C617" s="74"/>
      <c r="D617" s="76"/>
      <c r="E617" s="114"/>
      <c r="F617" s="74"/>
    </row>
    <row r="618" spans="2:10" ht="21" customHeight="1" x14ac:dyDescent="0.3">
      <c r="B618" s="65" t="s">
        <v>479</v>
      </c>
      <c r="C618" s="74"/>
      <c r="D618" s="76"/>
      <c r="E618" s="76"/>
      <c r="F618" s="76"/>
      <c r="I618" s="76">
        <v>10</v>
      </c>
      <c r="J618" s="204">
        <v>10</v>
      </c>
    </row>
    <row r="619" spans="2:10" ht="21" customHeight="1" x14ac:dyDescent="0.3">
      <c r="B619" s="65" t="s">
        <v>480</v>
      </c>
      <c r="C619" s="74"/>
      <c r="D619" s="76"/>
      <c r="E619" s="76"/>
      <c r="F619" s="76"/>
      <c r="I619" s="76">
        <v>5</v>
      </c>
      <c r="J619" s="204">
        <v>5</v>
      </c>
    </row>
    <row r="620" spans="2:10" ht="21" customHeight="1" x14ac:dyDescent="0.3">
      <c r="B620" s="65" t="s">
        <v>556</v>
      </c>
      <c r="C620" s="74"/>
      <c r="D620" s="76"/>
      <c r="E620" s="76"/>
      <c r="F620" s="76"/>
      <c r="I620" s="76">
        <v>3</v>
      </c>
      <c r="J620" s="204">
        <v>3</v>
      </c>
    </row>
    <row r="621" spans="2:10" ht="21" customHeight="1" x14ac:dyDescent="0.3">
      <c r="B621" s="65" t="s">
        <v>557</v>
      </c>
      <c r="C621" s="74"/>
      <c r="D621" s="76"/>
      <c r="E621" s="76"/>
      <c r="F621" s="76"/>
      <c r="I621" s="260">
        <v>1.5</v>
      </c>
      <c r="J621" s="193">
        <v>1.5</v>
      </c>
    </row>
    <row r="622" spans="2:10" ht="33" customHeight="1" x14ac:dyDescent="0.3">
      <c r="B622" s="65" t="s">
        <v>271</v>
      </c>
      <c r="C622" s="74"/>
      <c r="D622" s="74"/>
      <c r="E622" s="114"/>
      <c r="F622" s="74"/>
    </row>
    <row r="623" spans="2:10" ht="15" customHeight="1" x14ac:dyDescent="0.3">
      <c r="B623" s="65" t="s">
        <v>272</v>
      </c>
      <c r="C623" s="74"/>
      <c r="D623" s="74"/>
      <c r="E623" s="114"/>
      <c r="F623" s="74"/>
    </row>
    <row r="624" spans="2:10" ht="15" customHeight="1" x14ac:dyDescent="0.3">
      <c r="B624" s="65"/>
      <c r="C624" s="74"/>
      <c r="D624" s="74"/>
      <c r="E624" s="114"/>
      <c r="F624" s="74"/>
    </row>
    <row r="625" spans="2:10" ht="39" customHeight="1" x14ac:dyDescent="0.3">
      <c r="B625" s="65" t="s">
        <v>485</v>
      </c>
      <c r="C625" s="74"/>
      <c r="D625" s="74"/>
      <c r="E625" s="114"/>
      <c r="F625" s="74"/>
    </row>
    <row r="626" spans="2:10" ht="15" customHeight="1" x14ac:dyDescent="0.3">
      <c r="B626" s="65"/>
      <c r="C626" s="74"/>
      <c r="D626" s="74"/>
      <c r="E626" s="114"/>
      <c r="F626" s="74"/>
    </row>
    <row r="627" spans="2:10" ht="21.75" customHeight="1" x14ac:dyDescent="0.4">
      <c r="B627" s="215" t="s">
        <v>365</v>
      </c>
      <c r="C627" s="216"/>
      <c r="D627" s="217"/>
      <c r="E627" s="218" t="s">
        <v>316</v>
      </c>
      <c r="F627" s="219" t="s">
        <v>320</v>
      </c>
      <c r="G627" s="220" t="s">
        <v>338</v>
      </c>
      <c r="H627" s="220" t="s">
        <v>343</v>
      </c>
      <c r="I627" s="220" t="s">
        <v>487</v>
      </c>
      <c r="J627" s="251" t="s">
        <v>567</v>
      </c>
    </row>
    <row r="628" spans="2:10" ht="15" customHeight="1" x14ac:dyDescent="0.3">
      <c r="B628" s="113"/>
      <c r="C628" s="142"/>
      <c r="D628" s="106"/>
      <c r="E628" s="76"/>
      <c r="F628" s="76"/>
    </row>
    <row r="629" spans="2:10" ht="15" customHeight="1" x14ac:dyDescent="0.3">
      <c r="B629" s="140" t="s">
        <v>366</v>
      </c>
      <c r="C629" s="142"/>
      <c r="D629" s="106"/>
      <c r="E629" s="76"/>
      <c r="F629" s="76"/>
    </row>
    <row r="630" spans="2:10" ht="15" customHeight="1" x14ac:dyDescent="0.3">
      <c r="B630" s="113" t="s">
        <v>367</v>
      </c>
      <c r="C630" s="142"/>
      <c r="D630" s="106"/>
      <c r="E630" s="76"/>
      <c r="F630" s="76"/>
    </row>
    <row r="631" spans="2:10" ht="15" customHeight="1" x14ac:dyDescent="0.3">
      <c r="B631" s="113"/>
      <c r="C631" s="142"/>
      <c r="D631" s="106"/>
      <c r="E631" s="76"/>
      <c r="F631" s="76"/>
    </row>
    <row r="632" spans="2:10" ht="15" customHeight="1" x14ac:dyDescent="0.3">
      <c r="B632" s="113" t="s">
        <v>371</v>
      </c>
      <c r="C632" s="142"/>
      <c r="D632" s="106"/>
      <c r="E632" s="76"/>
      <c r="F632" s="76"/>
      <c r="I632" s="76">
        <v>1</v>
      </c>
      <c r="J632" s="204">
        <v>1</v>
      </c>
    </row>
    <row r="633" spans="2:10" ht="15" customHeight="1" x14ac:dyDescent="0.3">
      <c r="B633" s="113" t="s">
        <v>368</v>
      </c>
      <c r="C633" s="142"/>
      <c r="D633" s="106"/>
      <c r="E633" s="76"/>
      <c r="F633" s="76"/>
      <c r="I633" s="76" t="s">
        <v>369</v>
      </c>
      <c r="J633" s="204" t="s">
        <v>369</v>
      </c>
    </row>
    <row r="634" spans="2:10" ht="15" customHeight="1" x14ac:dyDescent="0.3">
      <c r="B634" s="113"/>
      <c r="C634" s="142"/>
      <c r="D634" s="106"/>
      <c r="E634" s="76"/>
      <c r="F634" s="76"/>
    </row>
    <row r="635" spans="2:10" ht="15" customHeight="1" x14ac:dyDescent="0.3">
      <c r="B635" s="113"/>
      <c r="C635" s="142"/>
      <c r="D635" s="106"/>
      <c r="E635" s="76"/>
      <c r="F635" s="76"/>
    </row>
    <row r="636" spans="2:10" ht="15" customHeight="1" x14ac:dyDescent="0.3">
      <c r="B636" s="113" t="s">
        <v>370</v>
      </c>
      <c r="C636" s="142"/>
      <c r="D636" s="106"/>
      <c r="E636" s="76"/>
      <c r="F636" s="76"/>
      <c r="J636" s="204">
        <v>620</v>
      </c>
    </row>
    <row r="637" spans="2:10" ht="15" customHeight="1" x14ac:dyDescent="0.3">
      <c r="B637" s="65"/>
      <c r="C637" s="74"/>
      <c r="D637" s="74"/>
      <c r="E637" s="114"/>
      <c r="F637" s="74"/>
    </row>
    <row r="638" spans="2:10" ht="15" customHeight="1" x14ac:dyDescent="0.3">
      <c r="B638" s="65" t="s">
        <v>534</v>
      </c>
      <c r="C638" s="74"/>
      <c r="D638" s="74"/>
      <c r="E638" s="114"/>
      <c r="F638" s="74"/>
      <c r="I638" s="76">
        <v>0</v>
      </c>
      <c r="J638" s="204">
        <v>500</v>
      </c>
    </row>
    <row r="639" spans="2:10" ht="15" customHeight="1" x14ac:dyDescent="0.3">
      <c r="B639" s="65"/>
      <c r="C639" s="74"/>
      <c r="D639" s="74"/>
      <c r="E639" s="114"/>
      <c r="F639" s="74"/>
    </row>
    <row r="640" spans="2:10" ht="15" customHeight="1" x14ac:dyDescent="0.3">
      <c r="B640" s="65"/>
      <c r="C640" s="74"/>
      <c r="D640" s="74"/>
      <c r="E640" s="114"/>
      <c r="F640" s="74"/>
    </row>
    <row r="641" spans="2:10" x14ac:dyDescent="0.3">
      <c r="B641" s="65"/>
      <c r="C641" s="74"/>
      <c r="D641" s="74"/>
      <c r="E641" s="114"/>
      <c r="F641" s="74"/>
    </row>
    <row r="642" spans="2:10" ht="26.25" x14ac:dyDescent="0.4">
      <c r="B642" s="194" t="s">
        <v>363</v>
      </c>
      <c r="C642" s="195"/>
      <c r="D642" s="196"/>
      <c r="E642" s="197" t="s">
        <v>316</v>
      </c>
      <c r="F642" s="198" t="s">
        <v>320</v>
      </c>
      <c r="G642" s="199" t="s">
        <v>338</v>
      </c>
      <c r="H642" s="199" t="s">
        <v>343</v>
      </c>
      <c r="I642" s="199" t="s">
        <v>487</v>
      </c>
      <c r="J642" s="253" t="s">
        <v>567</v>
      </c>
    </row>
    <row r="643" spans="2:10" x14ac:dyDescent="0.3">
      <c r="B643" s="42"/>
      <c r="J643" s="205"/>
    </row>
    <row r="644" spans="2:10" x14ac:dyDescent="0.3">
      <c r="B644" s="226" t="s">
        <v>360</v>
      </c>
      <c r="I644" s="76">
        <v>1110</v>
      </c>
      <c r="J644" s="204">
        <f>ROUND(I644*1.03,-1)</f>
        <v>1140</v>
      </c>
    </row>
    <row r="645" spans="2:10" x14ac:dyDescent="0.3">
      <c r="B645" s="227" t="s">
        <v>483</v>
      </c>
      <c r="I645" s="76">
        <v>4710</v>
      </c>
      <c r="J645" s="204">
        <f>ROUND(I645*1.03,-1)</f>
        <v>4850</v>
      </c>
    </row>
    <row r="646" spans="2:10" x14ac:dyDescent="0.3">
      <c r="B646" s="65"/>
      <c r="C646" s="74"/>
      <c r="D646" s="74"/>
      <c r="E646" s="114"/>
      <c r="F646" s="74"/>
    </row>
    <row r="647" spans="2:10" x14ac:dyDescent="0.3">
      <c r="B647" s="104" t="s">
        <v>103</v>
      </c>
      <c r="C647" s="73"/>
      <c r="D647" s="74"/>
      <c r="E647" s="76"/>
      <c r="F647" s="74"/>
    </row>
    <row r="648" spans="2:10" x14ac:dyDescent="0.3">
      <c r="B648" s="59"/>
      <c r="C648" s="73"/>
      <c r="D648" s="74"/>
      <c r="E648" s="76"/>
      <c r="F648" s="74"/>
    </row>
    <row r="649" spans="2:10" x14ac:dyDescent="0.3">
      <c r="B649" s="60" t="s">
        <v>104</v>
      </c>
      <c r="C649" s="73"/>
      <c r="D649" s="74">
        <v>378</v>
      </c>
      <c r="E649" s="76">
        <f>D649*1.0325</f>
        <v>390.28499999999997</v>
      </c>
      <c r="F649" s="124">
        <f>E649*1.033</f>
        <v>403.16440499999993</v>
      </c>
      <c r="G649" s="76">
        <f t="shared" ref="G649:G650" si="169">F649*1.03</f>
        <v>415.25933714999996</v>
      </c>
      <c r="H649" s="76">
        <v>515</v>
      </c>
      <c r="I649" s="155">
        <v>572</v>
      </c>
      <c r="J649" s="204">
        <f>I649*0.747</f>
        <v>427.28399999999999</v>
      </c>
    </row>
    <row r="650" spans="2:10" x14ac:dyDescent="0.3">
      <c r="B650" s="60" t="s">
        <v>105</v>
      </c>
      <c r="C650" s="73"/>
      <c r="D650" s="74">
        <v>528</v>
      </c>
      <c r="E650" s="76">
        <f>D650*1.0325</f>
        <v>545.16</v>
      </c>
      <c r="F650" s="124">
        <f>E650*1.033</f>
        <v>563.15027999999995</v>
      </c>
      <c r="G650" s="76">
        <f t="shared" si="169"/>
        <v>580.04478840000002</v>
      </c>
      <c r="H650" s="76">
        <v>680</v>
      </c>
      <c r="I650" s="155">
        <v>755</v>
      </c>
      <c r="J650" s="204">
        <f>I650*0.747</f>
        <v>563.98500000000001</v>
      </c>
    </row>
    <row r="651" spans="2:10" x14ac:dyDescent="0.3">
      <c r="B651" s="65"/>
      <c r="C651" s="74"/>
      <c r="D651" s="74"/>
      <c r="E651" s="114"/>
      <c r="F651" s="74"/>
    </row>
    <row r="652" spans="2:10" x14ac:dyDescent="0.3">
      <c r="B652" s="65"/>
      <c r="C652" s="74"/>
      <c r="D652" s="74"/>
      <c r="E652" s="114"/>
      <c r="F652" s="74"/>
    </row>
    <row r="653" spans="2:10" x14ac:dyDescent="0.3">
      <c r="B653" s="65"/>
      <c r="C653" s="74"/>
      <c r="D653" s="74"/>
      <c r="E653" s="76"/>
      <c r="F653" s="76"/>
      <c r="G653" s="155"/>
    </row>
    <row r="654" spans="2:10" ht="26.25" x14ac:dyDescent="0.4">
      <c r="B654" s="167" t="s">
        <v>325</v>
      </c>
      <c r="C654" s="168"/>
      <c r="D654" s="169"/>
      <c r="E654" s="170" t="s">
        <v>316</v>
      </c>
      <c r="F654" s="180" t="s">
        <v>320</v>
      </c>
      <c r="G654" s="191" t="s">
        <v>338</v>
      </c>
      <c r="H654" s="191" t="s">
        <v>343</v>
      </c>
      <c r="I654" s="191" t="s">
        <v>487</v>
      </c>
      <c r="J654" s="256" t="s">
        <v>567</v>
      </c>
    </row>
    <row r="655" spans="2:10" x14ac:dyDescent="0.3">
      <c r="B655" s="163"/>
      <c r="C655" s="53"/>
      <c r="D655" s="164"/>
      <c r="E655" s="50"/>
      <c r="F655" s="53"/>
    </row>
    <row r="656" spans="2:10" x14ac:dyDescent="0.3">
      <c r="B656" s="104" t="s">
        <v>302</v>
      </c>
      <c r="C656" s="74"/>
      <c r="D656" s="74"/>
      <c r="E656" s="76"/>
      <c r="F656" s="74"/>
    </row>
    <row r="657" spans="2:10" x14ac:dyDescent="0.3">
      <c r="B657" s="65"/>
      <c r="C657" s="74"/>
      <c r="D657" s="74"/>
      <c r="E657" s="76"/>
      <c r="F657" s="74"/>
    </row>
    <row r="658" spans="2:10" x14ac:dyDescent="0.3">
      <c r="B658" s="65" t="s">
        <v>303</v>
      </c>
      <c r="C658" s="73"/>
      <c r="D658" s="74"/>
      <c r="E658" s="76">
        <v>355</v>
      </c>
      <c r="F658" s="74">
        <v>360</v>
      </c>
      <c r="G658" s="74">
        <v>360</v>
      </c>
      <c r="H658" s="76">
        <f t="shared" ref="H658:I661" si="170">G658</f>
        <v>360</v>
      </c>
      <c r="I658" s="76">
        <v>411</v>
      </c>
      <c r="J658" s="239">
        <v>411</v>
      </c>
    </row>
    <row r="659" spans="2:10" x14ac:dyDescent="0.3">
      <c r="B659" s="65" t="s">
        <v>304</v>
      </c>
      <c r="C659" s="73"/>
      <c r="D659" s="74"/>
      <c r="E659" s="76">
        <v>215</v>
      </c>
      <c r="F659" s="74">
        <v>220</v>
      </c>
      <c r="G659" s="74">
        <v>220</v>
      </c>
      <c r="H659" s="76">
        <f t="shared" si="170"/>
        <v>220</v>
      </c>
      <c r="I659" s="76">
        <f t="shared" si="170"/>
        <v>220</v>
      </c>
      <c r="J659" s="239">
        <v>220</v>
      </c>
    </row>
    <row r="660" spans="2:10" x14ac:dyDescent="0.3">
      <c r="B660" s="65" t="s">
        <v>305</v>
      </c>
      <c r="C660" s="73"/>
      <c r="D660" s="74"/>
      <c r="E660" s="76">
        <v>473</v>
      </c>
      <c r="F660" s="74">
        <v>480</v>
      </c>
      <c r="G660" s="74">
        <v>480</v>
      </c>
      <c r="H660" s="76">
        <f t="shared" si="170"/>
        <v>480</v>
      </c>
      <c r="I660" s="76">
        <v>537</v>
      </c>
      <c r="J660" s="239">
        <v>537</v>
      </c>
    </row>
    <row r="661" spans="2:10" x14ac:dyDescent="0.3">
      <c r="B661" s="65" t="s">
        <v>306</v>
      </c>
      <c r="C661" s="73"/>
      <c r="D661" s="74"/>
      <c r="E661" s="76">
        <v>274</v>
      </c>
      <c r="F661" s="74">
        <v>275</v>
      </c>
      <c r="G661" s="74">
        <v>275</v>
      </c>
      <c r="H661" s="76">
        <f t="shared" si="170"/>
        <v>275</v>
      </c>
      <c r="I661" s="76">
        <f t="shared" si="170"/>
        <v>275</v>
      </c>
      <c r="J661" s="239">
        <v>275</v>
      </c>
    </row>
    <row r="662" spans="2:10" x14ac:dyDescent="0.3">
      <c r="B662" s="65" t="s">
        <v>533</v>
      </c>
      <c r="C662" s="73"/>
      <c r="D662" s="74"/>
      <c r="E662" s="76">
        <f>65/1.15</f>
        <v>56.521739130434788</v>
      </c>
      <c r="F662" s="76">
        <f>70/1.15</f>
        <v>60.869565217391312</v>
      </c>
      <c r="G662" s="76">
        <f>70/1.15</f>
        <v>60.869565217391312</v>
      </c>
      <c r="H662" s="76">
        <v>65</v>
      </c>
      <c r="I662" s="76">
        <v>75</v>
      </c>
      <c r="J662" s="239">
        <f t="shared" ref="J662:J665" si="171">I662</f>
        <v>75</v>
      </c>
    </row>
    <row r="663" spans="2:10" x14ac:dyDescent="0.3">
      <c r="B663" s="65"/>
      <c r="C663" s="73"/>
      <c r="D663" s="74"/>
      <c r="E663" s="76"/>
      <c r="F663" s="74"/>
      <c r="G663" s="74"/>
      <c r="J663" s="239"/>
    </row>
    <row r="664" spans="2:10" x14ac:dyDescent="0.3">
      <c r="B664" s="65" t="s">
        <v>307</v>
      </c>
      <c r="C664" s="73"/>
      <c r="D664" s="74"/>
      <c r="E664" s="76"/>
      <c r="F664" s="74">
        <v>5000</v>
      </c>
      <c r="G664" s="74" t="s">
        <v>341</v>
      </c>
      <c r="H664" s="76" t="str">
        <f>G664</f>
        <v>5000 *)</v>
      </c>
      <c r="I664" s="76" t="str">
        <f>H664</f>
        <v>5000 *)</v>
      </c>
      <c r="J664" s="239" t="str">
        <f t="shared" si="171"/>
        <v>5000 *)</v>
      </c>
    </row>
    <row r="665" spans="2:10" x14ac:dyDescent="0.3">
      <c r="B665" s="65" t="s">
        <v>308</v>
      </c>
      <c r="C665" s="73"/>
      <c r="D665" s="74"/>
      <c r="E665" s="76"/>
      <c r="F665" s="74">
        <v>2000</v>
      </c>
      <c r="G665" s="74" t="s">
        <v>342</v>
      </c>
      <c r="H665" s="76" t="str">
        <f>G665</f>
        <v>2000 *)</v>
      </c>
      <c r="I665" s="76" t="str">
        <f>H665</f>
        <v>2000 *)</v>
      </c>
      <c r="J665" s="239" t="str">
        <f t="shared" si="171"/>
        <v>2000 *)</v>
      </c>
    </row>
    <row r="666" spans="2:10" x14ac:dyDescent="0.3">
      <c r="B666" s="65"/>
      <c r="C666" s="73"/>
      <c r="D666" s="74"/>
      <c r="E666" s="76"/>
      <c r="F666" s="74"/>
    </row>
    <row r="667" spans="2:10" x14ac:dyDescent="0.3">
      <c r="B667" s="65" t="s">
        <v>309</v>
      </c>
      <c r="C667" s="73"/>
      <c r="D667" s="74"/>
      <c r="E667" s="76"/>
      <c r="F667" s="74"/>
    </row>
  </sheetData>
  <sortState ref="A322:F327">
    <sortCondition ref="B322:B327"/>
  </sortState>
  <mergeCells count="1">
    <mergeCell ref="I175:J175"/>
  </mergeCells>
  <pageMargins left="0" right="0" top="0.78740157480314965" bottom="0.78740157480314965" header="0.31496062992125984" footer="0.31496062992125984"/>
  <pageSetup paperSize="9" scale="65" fitToHeight="12" orientation="portrait" r:id="rId1"/>
  <rowBreaks count="12" manualBreakCount="12">
    <brk id="62" max="16383" man="1"/>
    <brk id="107" max="16383" man="1"/>
    <brk id="157" max="16383" man="1"/>
    <brk id="195" max="16383" man="1"/>
    <brk id="268" max="16383" man="1"/>
    <brk id="309" max="16383" man="1"/>
    <brk id="390" max="16383" man="1"/>
    <brk id="467" max="16383" man="1"/>
    <brk id="502" max="16383" man="1"/>
    <brk id="555" max="16383" man="1"/>
    <brk id="609" max="16383" man="1"/>
    <brk id="652"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
  <sheetViews>
    <sheetView workbookViewId="0">
      <selection activeCell="B22" sqref="B22"/>
    </sheetView>
  </sheetViews>
  <sheetFormatPr baseColWidth="10" defaultRowHeight="15" x14ac:dyDescent="0.25"/>
  <cols>
    <col min="2" max="2" width="21.7109375" customWidth="1"/>
    <col min="4" max="4" width="26.7109375" customWidth="1"/>
  </cols>
  <sheetData>
    <row r="1" spans="2:4" s="3" customFormat="1" ht="37.5" x14ac:dyDescent="0.3">
      <c r="B1" s="1" t="s">
        <v>0</v>
      </c>
      <c r="C1" s="2"/>
      <c r="D1" s="27" t="s">
        <v>127</v>
      </c>
    </row>
    <row r="2" spans="2:4" s="3" customFormat="1" x14ac:dyDescent="0.25">
      <c r="B2" s="10"/>
      <c r="C2" s="2"/>
      <c r="D2" s="27" t="s">
        <v>1</v>
      </c>
    </row>
    <row r="3" spans="2:4" s="3" customFormat="1" x14ac:dyDescent="0.25">
      <c r="B3" s="4" t="s">
        <v>2</v>
      </c>
      <c r="C3" s="2"/>
      <c r="D3" s="28" t="s">
        <v>3</v>
      </c>
    </row>
    <row r="4" spans="2:4" s="3" customFormat="1" x14ac:dyDescent="0.25">
      <c r="B4" s="4" t="s">
        <v>4</v>
      </c>
      <c r="C4" s="2"/>
      <c r="D4" s="28">
        <v>1827</v>
      </c>
    </row>
    <row r="5" spans="2:4" s="3" customFormat="1" ht="26.25" x14ac:dyDescent="0.25">
      <c r="B5" s="4" t="s">
        <v>5</v>
      </c>
      <c r="C5" s="2"/>
      <c r="D5" s="28" t="s">
        <v>6</v>
      </c>
    </row>
    <row r="6" spans="2:4" s="3" customFormat="1" x14ac:dyDescent="0.25">
      <c r="B6" s="4" t="s">
        <v>7</v>
      </c>
      <c r="C6" s="2"/>
      <c r="D6" s="28">
        <v>125</v>
      </c>
    </row>
    <row r="7" spans="2:4" s="3" customFormat="1" x14ac:dyDescent="0.25">
      <c r="B7" s="4" t="s">
        <v>8</v>
      </c>
      <c r="C7" s="2"/>
      <c r="D7" s="28">
        <v>114</v>
      </c>
    </row>
    <row r="8" spans="2:4" s="3" customFormat="1" x14ac:dyDescent="0.25">
      <c r="B8" s="4" t="s">
        <v>129</v>
      </c>
      <c r="C8" s="2"/>
      <c r="D8" s="28" t="s">
        <v>9</v>
      </c>
    </row>
    <row r="9" spans="2:4" s="3" customFormat="1" x14ac:dyDescent="0.25">
      <c r="B9" s="4" t="s">
        <v>1</v>
      </c>
      <c r="C9" s="2"/>
      <c r="D9" s="29"/>
    </row>
    <row r="10" spans="2:4" s="3" customFormat="1" x14ac:dyDescent="0.25">
      <c r="B10" s="4" t="s">
        <v>10</v>
      </c>
      <c r="C10" s="2"/>
      <c r="D10" s="29"/>
    </row>
    <row r="11" spans="2:4" s="3" customFormat="1" x14ac:dyDescent="0.25">
      <c r="B11" s="4" t="s">
        <v>11</v>
      </c>
      <c r="C11" s="2"/>
      <c r="D11" s="2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workbookViewId="0">
      <selection activeCell="D8" sqref="D8"/>
    </sheetView>
  </sheetViews>
  <sheetFormatPr baseColWidth="10" defaultRowHeight="15" x14ac:dyDescent="0.25"/>
  <cols>
    <col min="2" max="2" width="11.42578125" customWidth="1"/>
  </cols>
  <sheetData>
    <row r="1" spans="2:4" s="3" customFormat="1" ht="150" x14ac:dyDescent="0.3">
      <c r="B1" s="5" t="s">
        <v>12</v>
      </c>
      <c r="C1" s="2"/>
      <c r="D1" s="26"/>
    </row>
    <row r="2" spans="2:4" s="3" customFormat="1" x14ac:dyDescent="0.25">
      <c r="B2" s="17" t="s">
        <v>1</v>
      </c>
      <c r="C2" s="2"/>
      <c r="D2" s="29"/>
    </row>
    <row r="3" spans="2:4" s="3" customFormat="1" x14ac:dyDescent="0.25">
      <c r="B3" s="4" t="s">
        <v>13</v>
      </c>
      <c r="C3" s="2"/>
      <c r="D3" s="28">
        <v>55</v>
      </c>
    </row>
    <row r="4" spans="2:4" s="3" customFormat="1" ht="26.25" x14ac:dyDescent="0.25">
      <c r="B4" s="4" t="s">
        <v>14</v>
      </c>
      <c r="C4" s="2"/>
      <c r="D4" s="28">
        <v>17</v>
      </c>
    </row>
    <row r="5" spans="2:4" s="3" customFormat="1" ht="26.25" x14ac:dyDescent="0.25">
      <c r="B5" s="4" t="s">
        <v>15</v>
      </c>
      <c r="C5" s="2"/>
      <c r="D5" s="28">
        <v>29</v>
      </c>
    </row>
    <row r="6" spans="2:4" s="3" customFormat="1" ht="39" x14ac:dyDescent="0.25">
      <c r="B6" s="4" t="s">
        <v>16</v>
      </c>
      <c r="C6" s="2"/>
      <c r="D6" s="28">
        <v>88</v>
      </c>
    </row>
    <row r="7" spans="2:4" s="3" customFormat="1" x14ac:dyDescent="0.25">
      <c r="B7" s="10"/>
      <c r="C7" s="2"/>
      <c r="D7" s="29"/>
    </row>
    <row r="8" spans="2:4" s="3" customFormat="1" ht="153.75" x14ac:dyDescent="0.25">
      <c r="B8" s="4" t="s">
        <v>17</v>
      </c>
      <c r="C8" s="2"/>
      <c r="D8" s="29"/>
    </row>
    <row r="9" spans="2:4" s="3" customFormat="1" ht="48" customHeight="1" x14ac:dyDescent="0.25">
      <c r="B9" s="4" t="s">
        <v>18</v>
      </c>
      <c r="C9" s="2"/>
      <c r="D9" s="29"/>
    </row>
    <row r="10" spans="2:4" s="3" customFormat="1" x14ac:dyDescent="0.25">
      <c r="B10" s="10"/>
      <c r="C10" s="2"/>
      <c r="D10" s="29"/>
    </row>
    <row r="11" spans="2:4" s="3" customFormat="1" ht="26.25" x14ac:dyDescent="0.25">
      <c r="B11" s="4" t="s">
        <v>19</v>
      </c>
      <c r="C11" s="2"/>
      <c r="D11" s="28">
        <v>125</v>
      </c>
    </row>
    <row r="12" spans="2:4" s="3" customFormat="1" ht="26.25" x14ac:dyDescent="0.25">
      <c r="B12" s="4" t="s">
        <v>20</v>
      </c>
      <c r="C12" s="2"/>
      <c r="D12" s="28">
        <v>63</v>
      </c>
    </row>
    <row r="13" spans="2:4" s="3" customFormat="1" x14ac:dyDescent="0.25">
      <c r="B13" s="10"/>
      <c r="C13" s="2"/>
      <c r="D13" s="29"/>
    </row>
    <row r="14" spans="2:4" s="3" customFormat="1" ht="345" x14ac:dyDescent="0.25">
      <c r="B14" s="4" t="s">
        <v>21</v>
      </c>
      <c r="C14" s="2"/>
      <c r="D14" s="29"/>
    </row>
    <row r="15" spans="2:4" s="3" customFormat="1" x14ac:dyDescent="0.25">
      <c r="B15" s="4" t="s">
        <v>22</v>
      </c>
      <c r="C15" s="2"/>
      <c r="D15" s="28">
        <v>108</v>
      </c>
    </row>
    <row r="16" spans="2:4" s="3" customFormat="1" x14ac:dyDescent="0.25">
      <c r="B16" s="4" t="s">
        <v>23</v>
      </c>
      <c r="C16" s="2"/>
      <c r="D16" s="28">
        <v>341</v>
      </c>
    </row>
    <row r="17" spans="2:4" s="3" customFormat="1" x14ac:dyDescent="0.25">
      <c r="B17" s="4" t="s">
        <v>24</v>
      </c>
      <c r="C17" s="2"/>
      <c r="D17" s="28">
        <v>640</v>
      </c>
    </row>
    <row r="18" spans="2:4" s="3" customFormat="1" x14ac:dyDescent="0.25">
      <c r="B18" s="4" t="s">
        <v>25</v>
      </c>
      <c r="C18" s="2"/>
      <c r="D18" s="28">
        <v>965</v>
      </c>
    </row>
    <row r="19" spans="2:4" s="3" customFormat="1" x14ac:dyDescent="0.25">
      <c r="B19" s="4" t="s">
        <v>26</v>
      </c>
      <c r="C19" s="2"/>
      <c r="D19" s="28">
        <v>1342</v>
      </c>
    </row>
    <row r="20" spans="2:4" s="3" customFormat="1" x14ac:dyDescent="0.25">
      <c r="B20" s="4"/>
      <c r="C20" s="2"/>
      <c r="D20" s="28"/>
    </row>
    <row r="21" spans="2:4" s="3" customFormat="1" ht="90" x14ac:dyDescent="0.25">
      <c r="B21" s="4" t="s">
        <v>27</v>
      </c>
      <c r="C21" s="2"/>
      <c r="D21" s="29"/>
    </row>
    <row r="22" spans="2:4" s="3" customFormat="1" x14ac:dyDescent="0.25">
      <c r="B22" s="10"/>
      <c r="C22" s="2"/>
      <c r="D22" s="29"/>
    </row>
    <row r="23" spans="2:4" s="3" customFormat="1" x14ac:dyDescent="0.25">
      <c r="B23" s="4" t="s">
        <v>22</v>
      </c>
      <c r="C23" s="2"/>
      <c r="D23" s="28">
        <v>17</v>
      </c>
    </row>
    <row r="24" spans="2:4" s="3" customFormat="1" x14ac:dyDescent="0.25">
      <c r="B24" s="4" t="s">
        <v>23</v>
      </c>
      <c r="C24" s="2"/>
      <c r="D24" s="28">
        <v>45</v>
      </c>
    </row>
    <row r="25" spans="2:4" s="3" customFormat="1" x14ac:dyDescent="0.25">
      <c r="B25" s="4" t="s">
        <v>24</v>
      </c>
      <c r="C25" s="2"/>
      <c r="D25" s="28">
        <v>91</v>
      </c>
    </row>
    <row r="26" spans="2:4" s="3" customFormat="1" x14ac:dyDescent="0.25">
      <c r="B26" s="4" t="s">
        <v>25</v>
      </c>
      <c r="C26" s="2"/>
      <c r="D26" s="28">
        <v>141</v>
      </c>
    </row>
    <row r="27" spans="2:4" s="3" customFormat="1" x14ac:dyDescent="0.25">
      <c r="B27" s="4" t="s">
        <v>26</v>
      </c>
      <c r="C27" s="2"/>
      <c r="D27" s="28">
        <v>196</v>
      </c>
    </row>
    <row r="28" spans="2:4" s="3" customFormat="1" x14ac:dyDescent="0.25">
      <c r="B28" s="10"/>
      <c r="C28" s="2"/>
      <c r="D28" s="29"/>
    </row>
    <row r="29" spans="2:4" s="3" customFormat="1" ht="39" x14ac:dyDescent="0.25">
      <c r="B29" s="4" t="s">
        <v>28</v>
      </c>
      <c r="C29" s="2"/>
      <c r="D29" s="28">
        <v>103</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selection sqref="A1:A1048576"/>
    </sheetView>
  </sheetViews>
  <sheetFormatPr baseColWidth="10" defaultRowHeight="15" x14ac:dyDescent="0.25"/>
  <cols>
    <col min="2" max="2" width="40.85546875" customWidth="1"/>
  </cols>
  <sheetData>
    <row r="1" spans="1:12" s="3" customFormat="1" ht="37.5" x14ac:dyDescent="0.3">
      <c r="B1" s="5" t="s">
        <v>29</v>
      </c>
      <c r="C1" s="2"/>
      <c r="D1" s="26"/>
    </row>
    <row r="2" spans="1:12" s="3" customFormat="1" x14ac:dyDescent="0.25">
      <c r="B2" s="4"/>
      <c r="C2" s="2"/>
      <c r="D2" s="26"/>
    </row>
    <row r="3" spans="1:12" s="3" customFormat="1" x14ac:dyDescent="0.25">
      <c r="A3" s="21"/>
      <c r="B3" s="6" t="s">
        <v>30</v>
      </c>
      <c r="C3" s="24"/>
      <c r="D3" s="30"/>
      <c r="E3" s="6"/>
      <c r="F3" s="6"/>
      <c r="G3" s="6"/>
      <c r="H3" s="6"/>
      <c r="I3" s="6"/>
      <c r="K3" s="265"/>
      <c r="L3" s="265"/>
    </row>
    <row r="4" spans="1:12" s="3" customFormat="1" x14ac:dyDescent="0.25">
      <c r="B4" s="21"/>
      <c r="C4" s="21"/>
      <c r="D4" s="31"/>
      <c r="E4" s="21"/>
      <c r="F4" s="21"/>
      <c r="G4" s="21"/>
      <c r="H4" s="17" t="s">
        <v>128</v>
      </c>
      <c r="I4" s="17"/>
      <c r="K4" s="262"/>
      <c r="L4" s="262"/>
    </row>
    <row r="5" spans="1:12" s="3" customFormat="1" x14ac:dyDescent="0.25">
      <c r="B5" s="21"/>
      <c r="C5" s="21"/>
      <c r="D5" s="31"/>
      <c r="E5" s="21"/>
      <c r="F5" s="21"/>
      <c r="G5" s="21"/>
      <c r="H5" s="21"/>
      <c r="I5" s="266" t="s">
        <v>1</v>
      </c>
      <c r="J5" s="266"/>
      <c r="K5" s="262"/>
      <c r="L5" s="262"/>
    </row>
    <row r="6" spans="1:12" s="3" customFormat="1" x14ac:dyDescent="0.25">
      <c r="B6" s="21"/>
      <c r="C6" s="21"/>
      <c r="D6" s="31"/>
      <c r="E6" s="21"/>
      <c r="F6" s="21"/>
      <c r="G6" s="21"/>
      <c r="H6" s="21"/>
      <c r="I6" s="267"/>
      <c r="J6" s="267"/>
      <c r="K6" s="264"/>
      <c r="L6" s="264"/>
    </row>
    <row r="7" spans="1:12" s="3" customFormat="1" ht="15" customHeight="1" x14ac:dyDescent="0.25">
      <c r="A7" s="7"/>
      <c r="B7" s="21" t="s">
        <v>32</v>
      </c>
      <c r="C7" s="21"/>
      <c r="D7" s="31"/>
      <c r="E7" s="21"/>
      <c r="F7" s="21"/>
      <c r="G7" s="21"/>
      <c r="H7" s="21"/>
      <c r="K7" s="264"/>
      <c r="L7" s="264"/>
    </row>
    <row r="8" spans="1:12" s="3" customFormat="1" ht="15" customHeight="1" x14ac:dyDescent="0.25">
      <c r="A8" s="8"/>
      <c r="B8" s="21" t="s">
        <v>33</v>
      </c>
      <c r="C8" s="25"/>
      <c r="D8" s="32">
        <v>6195</v>
      </c>
      <c r="E8" s="21"/>
      <c r="F8" s="21"/>
      <c r="G8" s="21"/>
      <c r="H8" s="21"/>
      <c r="K8" s="264"/>
      <c r="L8" s="264"/>
    </row>
    <row r="9" spans="1:12" s="3" customFormat="1" ht="15" customHeight="1" x14ac:dyDescent="0.25">
      <c r="A9" s="11"/>
      <c r="B9" s="11" t="s">
        <v>34</v>
      </c>
      <c r="C9" s="25"/>
      <c r="D9" s="32">
        <v>10325</v>
      </c>
      <c r="E9" s="11"/>
      <c r="F9" s="11"/>
      <c r="K9" s="262"/>
      <c r="L9" s="262"/>
    </row>
    <row r="10" spans="1:12" s="3" customFormat="1" ht="15" customHeight="1" x14ac:dyDescent="0.25">
      <c r="A10" s="11"/>
      <c r="B10" s="11" t="s">
        <v>35</v>
      </c>
      <c r="C10" s="25"/>
      <c r="D10" s="32">
        <v>1033</v>
      </c>
      <c r="E10" s="11"/>
      <c r="F10" s="11"/>
      <c r="K10" s="262"/>
      <c r="L10" s="262"/>
    </row>
    <row r="11" spans="1:12" s="3" customFormat="1" ht="15" customHeight="1" x14ac:dyDescent="0.25">
      <c r="A11" s="11"/>
      <c r="B11" s="11" t="s">
        <v>36</v>
      </c>
      <c r="C11" s="25"/>
      <c r="D11" s="33">
        <v>51625</v>
      </c>
      <c r="E11" s="11"/>
      <c r="F11" s="11"/>
      <c r="K11" s="262"/>
      <c r="L11" s="262"/>
    </row>
    <row r="12" spans="1:12" s="3" customFormat="1" ht="15" customHeight="1" x14ac:dyDescent="0.25">
      <c r="A12" s="11"/>
      <c r="B12" s="11" t="s">
        <v>37</v>
      </c>
      <c r="C12" s="16"/>
      <c r="D12" s="34"/>
      <c r="E12" s="11"/>
      <c r="F12" s="11"/>
      <c r="K12" s="262"/>
      <c r="L12" s="262"/>
    </row>
    <row r="13" spans="1:12" s="3" customFormat="1" x14ac:dyDescent="0.25">
      <c r="A13" s="9"/>
      <c r="B13" s="9"/>
      <c r="C13" s="18"/>
      <c r="D13" s="33"/>
      <c r="E13" s="9"/>
      <c r="F13" s="9"/>
      <c r="K13" s="262"/>
      <c r="L13" s="262"/>
    </row>
    <row r="14" spans="1:12" s="3" customFormat="1" ht="15" customHeight="1" x14ac:dyDescent="0.25">
      <c r="A14" s="8"/>
      <c r="B14" s="21" t="s">
        <v>38</v>
      </c>
      <c r="C14" s="25"/>
      <c r="D14" s="32">
        <v>6195</v>
      </c>
      <c r="E14" s="21"/>
      <c r="F14" s="21"/>
      <c r="K14" s="262"/>
      <c r="L14" s="262"/>
    </row>
    <row r="15" spans="1:12" s="3" customFormat="1" ht="15" customHeight="1" x14ac:dyDescent="0.25">
      <c r="A15" s="11"/>
      <c r="B15" s="11" t="s">
        <v>34</v>
      </c>
      <c r="C15" s="25"/>
      <c r="D15" s="32">
        <v>10325</v>
      </c>
      <c r="E15" s="11"/>
      <c r="F15" s="11"/>
      <c r="K15" s="262"/>
      <c r="L15" s="262"/>
    </row>
    <row r="16" spans="1:12" s="3" customFormat="1" ht="15" customHeight="1" x14ac:dyDescent="0.25">
      <c r="A16" s="11"/>
      <c r="B16" s="11" t="s">
        <v>39</v>
      </c>
      <c r="C16" s="25"/>
      <c r="D16" s="32">
        <v>1033</v>
      </c>
      <c r="E16" s="11"/>
      <c r="F16" s="11"/>
      <c r="K16" s="262"/>
      <c r="L16" s="262"/>
    </row>
    <row r="17" spans="1:12" s="3" customFormat="1" ht="15" customHeight="1" x14ac:dyDescent="0.25">
      <c r="A17" s="11"/>
      <c r="B17" s="11" t="s">
        <v>40</v>
      </c>
      <c r="C17" s="25"/>
      <c r="D17" s="33">
        <v>51625</v>
      </c>
      <c r="E17" s="11"/>
      <c r="F17" s="11"/>
      <c r="K17" s="262"/>
      <c r="L17" s="262"/>
    </row>
    <row r="18" spans="1:12" s="3" customFormat="1" ht="15" customHeight="1" x14ac:dyDescent="0.25">
      <c r="A18" s="11"/>
      <c r="B18" s="11" t="s">
        <v>37</v>
      </c>
      <c r="C18" s="16"/>
      <c r="D18" s="34"/>
      <c r="E18" s="11"/>
      <c r="F18" s="11"/>
      <c r="K18" s="262"/>
      <c r="L18" s="262"/>
    </row>
    <row r="19" spans="1:12" s="3" customFormat="1" x14ac:dyDescent="0.25">
      <c r="A19" s="9"/>
      <c r="B19" s="9"/>
      <c r="C19" s="18"/>
      <c r="D19" s="33"/>
      <c r="E19" s="9"/>
      <c r="F19" s="9"/>
      <c r="K19" s="262"/>
      <c r="L19" s="262"/>
    </row>
    <row r="20" spans="1:12" s="3" customFormat="1" ht="15" customHeight="1" x14ac:dyDescent="0.25">
      <c r="A20" s="8"/>
      <c r="B20" s="21" t="s">
        <v>41</v>
      </c>
      <c r="C20" s="18"/>
      <c r="D20" s="33"/>
      <c r="E20" s="21"/>
      <c r="F20" s="21"/>
      <c r="K20" s="262"/>
      <c r="L20" s="262"/>
    </row>
    <row r="21" spans="1:12" s="3" customFormat="1" ht="15" customHeight="1" x14ac:dyDescent="0.25">
      <c r="A21" s="11"/>
      <c r="B21" s="11" t="s">
        <v>42</v>
      </c>
      <c r="C21" s="25"/>
      <c r="D21" s="32">
        <v>4130</v>
      </c>
      <c r="E21" s="11"/>
      <c r="F21" s="11"/>
      <c r="K21" s="262"/>
      <c r="L21" s="262"/>
    </row>
    <row r="22" spans="1:12" s="3" customFormat="1" ht="15" customHeight="1" x14ac:dyDescent="0.25">
      <c r="A22" s="11"/>
      <c r="B22" s="11" t="s">
        <v>43</v>
      </c>
      <c r="C22" s="25"/>
      <c r="D22" s="32">
        <v>6195</v>
      </c>
      <c r="E22" s="11"/>
      <c r="F22" s="11"/>
      <c r="K22" s="262"/>
      <c r="L22" s="262"/>
    </row>
    <row r="23" spans="1:12" s="3" customFormat="1" ht="15" customHeight="1" x14ac:dyDescent="0.25">
      <c r="A23" s="11"/>
      <c r="B23" s="11" t="s">
        <v>44</v>
      </c>
      <c r="C23" s="25"/>
      <c r="D23" s="32">
        <v>8260</v>
      </c>
      <c r="E23" s="11"/>
      <c r="F23" s="11"/>
      <c r="K23" s="262"/>
      <c r="L23" s="262"/>
    </row>
    <row r="24" spans="1:12" s="3" customFormat="1" ht="15" customHeight="1" x14ac:dyDescent="0.25">
      <c r="A24" s="11"/>
      <c r="B24" s="11" t="s">
        <v>45</v>
      </c>
      <c r="C24" s="25"/>
      <c r="D24" s="33">
        <v>620</v>
      </c>
      <c r="E24" s="11"/>
      <c r="F24" s="11"/>
      <c r="K24" s="262"/>
      <c r="L24" s="262"/>
    </row>
    <row r="25" spans="1:12" s="3" customFormat="1" ht="15" customHeight="1" x14ac:dyDescent="0.25">
      <c r="A25" s="11"/>
      <c r="B25" s="11" t="s">
        <v>46</v>
      </c>
      <c r="C25" s="16"/>
      <c r="D25" s="34"/>
      <c r="E25" s="11"/>
      <c r="F25" s="11"/>
      <c r="K25" s="262"/>
      <c r="L25" s="262"/>
    </row>
    <row r="26" spans="1:12" s="3" customFormat="1" x14ac:dyDescent="0.25">
      <c r="A26" s="11"/>
      <c r="B26" s="11"/>
      <c r="C26" s="16"/>
      <c r="D26" s="34"/>
      <c r="E26" s="11"/>
      <c r="F26" s="11"/>
      <c r="K26" s="262"/>
      <c r="L26" s="262"/>
    </row>
    <row r="27" spans="1:12" s="3" customFormat="1" ht="15" customHeight="1" x14ac:dyDescent="0.25">
      <c r="A27" s="8"/>
      <c r="B27" s="21" t="s">
        <v>47</v>
      </c>
      <c r="C27" s="16"/>
      <c r="D27" s="34"/>
      <c r="E27" s="21"/>
      <c r="F27" s="21"/>
      <c r="K27" s="262"/>
      <c r="L27" s="262"/>
    </row>
    <row r="28" spans="1:12" s="3" customFormat="1" ht="15" customHeight="1" x14ac:dyDescent="0.25">
      <c r="A28" s="11"/>
      <c r="B28" s="11" t="s">
        <v>48</v>
      </c>
      <c r="C28" s="25"/>
      <c r="D28" s="32">
        <v>12390</v>
      </c>
      <c r="E28" s="11"/>
      <c r="F28" s="11"/>
      <c r="K28" s="262"/>
      <c r="L28" s="262"/>
    </row>
    <row r="29" spans="1:12" s="3" customFormat="1" ht="15" customHeight="1" x14ac:dyDescent="0.25">
      <c r="A29" s="11"/>
      <c r="B29" s="11" t="s">
        <v>49</v>
      </c>
      <c r="C29" s="25"/>
      <c r="D29" s="33">
        <v>826</v>
      </c>
      <c r="E29" s="11"/>
      <c r="F29" s="11"/>
      <c r="K29" s="262"/>
      <c r="L29" s="262"/>
    </row>
    <row r="30" spans="1:12" s="3" customFormat="1" ht="15" customHeight="1" x14ac:dyDescent="0.25">
      <c r="A30" s="11"/>
      <c r="B30" s="11" t="s">
        <v>50</v>
      </c>
      <c r="C30" s="10"/>
      <c r="D30" s="34"/>
      <c r="E30" s="11"/>
      <c r="F30" s="11"/>
      <c r="K30" s="262"/>
      <c r="L30" s="262"/>
    </row>
    <row r="31" spans="1:12" s="3" customFormat="1" x14ac:dyDescent="0.25">
      <c r="A31" s="11"/>
      <c r="B31" s="11"/>
      <c r="C31" s="10"/>
      <c r="D31" s="34"/>
      <c r="E31" s="11"/>
      <c r="F31" s="11"/>
      <c r="K31" s="262"/>
      <c r="L31" s="262"/>
    </row>
    <row r="32" spans="1:12" s="3" customFormat="1" ht="15" customHeight="1" x14ac:dyDescent="0.25">
      <c r="A32" s="8"/>
      <c r="B32" s="21" t="s">
        <v>51</v>
      </c>
      <c r="C32" s="10"/>
      <c r="D32" s="34"/>
      <c r="E32" s="21"/>
      <c r="F32" s="21"/>
      <c r="K32" s="262"/>
      <c r="L32" s="262"/>
    </row>
    <row r="33" spans="1:12" s="3" customFormat="1" ht="25.5" customHeight="1" x14ac:dyDescent="0.25">
      <c r="A33" s="11"/>
      <c r="B33" s="11" t="s">
        <v>52</v>
      </c>
      <c r="C33" s="10"/>
      <c r="D33" s="34"/>
      <c r="E33" s="11"/>
      <c r="F33" s="11"/>
      <c r="K33" s="262"/>
      <c r="L33" s="262"/>
    </row>
    <row r="34" spans="1:12" s="3" customFormat="1" x14ac:dyDescent="0.25">
      <c r="A34" s="11"/>
      <c r="B34" s="11"/>
      <c r="C34" s="10"/>
      <c r="D34" s="34"/>
      <c r="E34" s="11"/>
      <c r="F34" s="11"/>
      <c r="K34" s="262"/>
      <c r="L34" s="262"/>
    </row>
    <row r="35" spans="1:12" s="3" customFormat="1" ht="25.5" customHeight="1" x14ac:dyDescent="0.25">
      <c r="A35" s="7"/>
      <c r="B35" s="21" t="s">
        <v>53</v>
      </c>
      <c r="C35" s="10"/>
      <c r="D35" s="34"/>
      <c r="E35" s="21"/>
      <c r="F35" s="21"/>
      <c r="K35" s="262"/>
      <c r="L35" s="262"/>
    </row>
    <row r="36" spans="1:12" s="3" customFormat="1" ht="25.5" customHeight="1" x14ac:dyDescent="0.25">
      <c r="A36" s="11"/>
      <c r="B36" s="11" t="s">
        <v>54</v>
      </c>
      <c r="C36" s="10"/>
      <c r="D36" s="34"/>
      <c r="E36" s="11"/>
      <c r="F36" s="11"/>
      <c r="K36" s="262"/>
      <c r="L36" s="262"/>
    </row>
    <row r="37" spans="1:12" s="3" customFormat="1" x14ac:dyDescent="0.25">
      <c r="A37" s="11"/>
      <c r="B37" s="11"/>
      <c r="C37" s="10"/>
      <c r="D37" s="34"/>
      <c r="E37" s="11"/>
      <c r="F37" s="11"/>
      <c r="K37" s="262"/>
      <c r="L37" s="262"/>
    </row>
    <row r="38" spans="1:12" s="3" customFormat="1" x14ac:dyDescent="0.25">
      <c r="A38" s="11"/>
      <c r="B38" s="11"/>
      <c r="C38" s="10"/>
      <c r="D38" s="34"/>
      <c r="E38" s="11"/>
      <c r="F38" s="11"/>
      <c r="K38" s="262"/>
      <c r="L38" s="262"/>
    </row>
    <row r="39" spans="1:12" s="3" customFormat="1" x14ac:dyDescent="0.25">
      <c r="A39" s="11"/>
      <c r="B39" s="11"/>
      <c r="C39" s="10"/>
      <c r="D39" s="34"/>
      <c r="E39" s="11"/>
      <c r="F39" s="11"/>
      <c r="K39" s="262"/>
      <c r="L39" s="262"/>
    </row>
    <row r="40" spans="1:12" s="3" customFormat="1" ht="15" customHeight="1" x14ac:dyDescent="0.25">
      <c r="A40" s="8"/>
      <c r="B40" s="21" t="s">
        <v>55</v>
      </c>
      <c r="C40" s="20"/>
      <c r="D40" s="33"/>
      <c r="E40" s="21"/>
      <c r="F40" s="21"/>
      <c r="K40" s="262"/>
      <c r="L40" s="262"/>
    </row>
    <row r="41" spans="1:12" s="3" customFormat="1" x14ac:dyDescent="0.25">
      <c r="A41" s="10"/>
      <c r="B41" s="10"/>
      <c r="C41" s="20"/>
      <c r="D41" s="33"/>
      <c r="E41" s="10"/>
      <c r="F41" s="10"/>
      <c r="K41" s="262"/>
      <c r="L41" s="262"/>
    </row>
    <row r="42" spans="1:12" s="3" customFormat="1" x14ac:dyDescent="0.25">
      <c r="A42" s="10"/>
      <c r="B42" s="10"/>
      <c r="C42" s="10"/>
      <c r="D42" s="34"/>
      <c r="E42" s="10"/>
      <c r="F42" s="10"/>
      <c r="K42" s="262"/>
      <c r="L42" s="262"/>
    </row>
    <row r="43" spans="1:12" s="3" customFormat="1" ht="15" customHeight="1" x14ac:dyDescent="0.25">
      <c r="A43" s="7"/>
      <c r="B43" s="21" t="s">
        <v>56</v>
      </c>
      <c r="C43" s="10"/>
      <c r="D43" s="34"/>
      <c r="E43" s="21"/>
      <c r="F43" s="21"/>
      <c r="K43" s="262"/>
      <c r="L43" s="262"/>
    </row>
    <row r="44" spans="1:12" s="3" customFormat="1" ht="15" customHeight="1" x14ac:dyDescent="0.25">
      <c r="A44" s="8"/>
      <c r="B44" s="21" t="s">
        <v>57</v>
      </c>
      <c r="C44" s="25"/>
      <c r="D44" s="32">
        <v>3098</v>
      </c>
      <c r="E44" s="21"/>
      <c r="F44" s="21"/>
      <c r="K44" s="262"/>
      <c r="L44" s="262"/>
    </row>
    <row r="45" spans="1:12" s="3" customFormat="1" ht="15" customHeight="1" x14ac:dyDescent="0.25">
      <c r="A45" s="11"/>
      <c r="B45" s="11" t="s">
        <v>58</v>
      </c>
      <c r="C45" s="25"/>
      <c r="D45" s="32">
        <v>5163</v>
      </c>
      <c r="E45" s="11"/>
      <c r="F45" s="11"/>
      <c r="K45" s="262"/>
      <c r="L45" s="262"/>
    </row>
    <row r="46" spans="1:12" s="3" customFormat="1" ht="15" customHeight="1" x14ac:dyDescent="0.25">
      <c r="A46" s="11"/>
      <c r="B46" s="11" t="s">
        <v>59</v>
      </c>
      <c r="C46" s="25"/>
      <c r="D46" s="33"/>
      <c r="E46" s="11"/>
      <c r="F46" s="11"/>
      <c r="K46" s="262"/>
      <c r="L46" s="262"/>
    </row>
    <row r="47" spans="1:12" s="3" customFormat="1" x14ac:dyDescent="0.25">
      <c r="A47" s="11"/>
      <c r="B47" s="11"/>
      <c r="C47" s="25"/>
      <c r="D47" s="33"/>
      <c r="E47" s="11"/>
      <c r="F47" s="11"/>
      <c r="K47" s="262"/>
      <c r="L47" s="262"/>
    </row>
    <row r="48" spans="1:12" s="3" customFormat="1" ht="15" customHeight="1" x14ac:dyDescent="0.25">
      <c r="A48" s="8"/>
      <c r="B48" s="21" t="s">
        <v>60</v>
      </c>
      <c r="C48" s="25"/>
      <c r="D48" s="33"/>
      <c r="E48" s="21"/>
      <c r="F48" s="21"/>
      <c r="K48" s="262"/>
      <c r="L48" s="262"/>
    </row>
    <row r="49" spans="1:12" s="3" customFormat="1" ht="38.25" customHeight="1" x14ac:dyDescent="0.25">
      <c r="A49" s="11"/>
      <c r="B49" s="11" t="s">
        <v>61</v>
      </c>
      <c r="C49" s="25"/>
      <c r="D49" s="32">
        <v>7744</v>
      </c>
      <c r="E49" s="11"/>
      <c r="F49" s="11"/>
      <c r="K49" s="262"/>
      <c r="L49" s="262"/>
    </row>
    <row r="50" spans="1:12" s="3" customFormat="1" ht="15" customHeight="1" x14ac:dyDescent="0.25">
      <c r="A50" s="11"/>
      <c r="B50" s="11" t="s">
        <v>62</v>
      </c>
      <c r="C50" s="25"/>
      <c r="D50" s="32">
        <v>8776</v>
      </c>
      <c r="E50" s="11"/>
      <c r="F50" s="11"/>
      <c r="K50" s="262"/>
      <c r="L50" s="262"/>
    </row>
    <row r="51" spans="1:12" s="3" customFormat="1" ht="15" customHeight="1" x14ac:dyDescent="0.25">
      <c r="A51" s="11"/>
      <c r="B51" s="11" t="s">
        <v>63</v>
      </c>
      <c r="C51" s="16"/>
      <c r="D51" s="34"/>
      <c r="E51" s="11"/>
      <c r="F51" s="11"/>
      <c r="K51" s="262"/>
      <c r="L51" s="262"/>
    </row>
    <row r="52" spans="1:12" s="3" customFormat="1" x14ac:dyDescent="0.25">
      <c r="A52" s="11"/>
      <c r="B52" s="11"/>
      <c r="C52" s="16"/>
      <c r="D52" s="34"/>
      <c r="E52" s="11"/>
      <c r="F52" s="11"/>
      <c r="K52" s="262"/>
      <c r="L52" s="262"/>
    </row>
    <row r="53" spans="1:12" s="3" customFormat="1" ht="15" customHeight="1" x14ac:dyDescent="0.25">
      <c r="A53" s="7"/>
      <c r="B53" s="21" t="s">
        <v>64</v>
      </c>
      <c r="C53" s="16"/>
      <c r="D53" s="34"/>
      <c r="E53" s="21"/>
      <c r="F53" s="21"/>
      <c r="K53" s="262"/>
      <c r="L53" s="262"/>
    </row>
    <row r="54" spans="1:12" s="3" customFormat="1" ht="15" customHeight="1" x14ac:dyDescent="0.25">
      <c r="A54" s="8"/>
      <c r="B54" s="21" t="s">
        <v>57</v>
      </c>
      <c r="C54" s="16"/>
      <c r="D54" s="34"/>
      <c r="E54" s="21"/>
      <c r="F54" s="21"/>
      <c r="K54" s="262"/>
      <c r="L54" s="262"/>
    </row>
    <row r="55" spans="1:12" s="3" customFormat="1" ht="38.25" customHeight="1" x14ac:dyDescent="0.25">
      <c r="A55" s="11"/>
      <c r="B55" s="11" t="s">
        <v>65</v>
      </c>
      <c r="C55" s="25"/>
      <c r="D55" s="32">
        <v>4130</v>
      </c>
      <c r="E55" s="11"/>
      <c r="F55" s="11"/>
      <c r="K55" s="262"/>
      <c r="L55" s="262"/>
    </row>
    <row r="56" spans="1:12" s="3" customFormat="1" ht="15" customHeight="1" x14ac:dyDescent="0.25">
      <c r="A56" s="11"/>
      <c r="B56" s="11" t="s">
        <v>58</v>
      </c>
      <c r="C56" s="25"/>
      <c r="D56" s="32">
        <v>6195</v>
      </c>
      <c r="E56" s="11"/>
      <c r="F56" s="11"/>
      <c r="K56" s="262"/>
      <c r="L56" s="262"/>
    </row>
    <row r="57" spans="1:12" s="3" customFormat="1" ht="15" customHeight="1" x14ac:dyDescent="0.25">
      <c r="A57" s="11"/>
      <c r="B57" s="11" t="s">
        <v>59</v>
      </c>
      <c r="C57" s="25"/>
      <c r="D57" s="33" t="s">
        <v>67</v>
      </c>
      <c r="E57" s="11"/>
      <c r="F57" s="11"/>
      <c r="K57" s="262"/>
      <c r="L57" s="262"/>
    </row>
    <row r="58" spans="1:12" s="3" customFormat="1" ht="15" customHeight="1" x14ac:dyDescent="0.25">
      <c r="A58" s="11"/>
      <c r="B58" s="11" t="s">
        <v>66</v>
      </c>
      <c r="C58" s="25"/>
      <c r="D58" s="33"/>
      <c r="E58" s="11"/>
      <c r="F58" s="11"/>
      <c r="K58" s="262"/>
      <c r="L58" s="262"/>
    </row>
    <row r="59" spans="1:12" s="3" customFormat="1" x14ac:dyDescent="0.25">
      <c r="A59" s="11"/>
      <c r="B59" s="11"/>
      <c r="C59" s="25"/>
      <c r="D59" s="33"/>
      <c r="E59" s="11"/>
      <c r="F59" s="11"/>
      <c r="K59" s="262"/>
      <c r="L59" s="262"/>
    </row>
    <row r="60" spans="1:12" s="3" customFormat="1" ht="15" customHeight="1" x14ac:dyDescent="0.25">
      <c r="A60" s="8"/>
      <c r="B60" s="21" t="s">
        <v>60</v>
      </c>
      <c r="C60" s="25"/>
      <c r="D60" s="33"/>
      <c r="E60" s="21"/>
      <c r="F60" s="21"/>
      <c r="K60" s="262"/>
      <c r="L60" s="262"/>
    </row>
    <row r="61" spans="1:12" s="3" customFormat="1" ht="51" customHeight="1" x14ac:dyDescent="0.25">
      <c r="A61" s="11"/>
      <c r="B61" s="11" t="s">
        <v>68</v>
      </c>
      <c r="C61" s="25"/>
      <c r="D61" s="32">
        <v>7744</v>
      </c>
      <c r="E61" s="11"/>
      <c r="F61" s="11"/>
      <c r="K61" s="262"/>
      <c r="L61" s="262"/>
    </row>
    <row r="62" spans="1:12" s="3" customFormat="1" ht="15" customHeight="1" x14ac:dyDescent="0.25">
      <c r="A62" s="11"/>
      <c r="B62" s="11" t="s">
        <v>62</v>
      </c>
      <c r="C62" s="25"/>
      <c r="D62" s="32">
        <v>10325</v>
      </c>
      <c r="E62" s="11"/>
      <c r="F62" s="11"/>
      <c r="K62" s="262"/>
      <c r="L62" s="262"/>
    </row>
    <row r="63" spans="1:12" s="3" customFormat="1" ht="15" customHeight="1" x14ac:dyDescent="0.25">
      <c r="A63" s="11"/>
      <c r="B63" s="11" t="s">
        <v>63</v>
      </c>
      <c r="C63" s="25"/>
      <c r="D63" s="33">
        <v>620</v>
      </c>
      <c r="E63" s="11"/>
      <c r="F63" s="11"/>
      <c r="K63" s="262"/>
      <c r="L63" s="262"/>
    </row>
    <row r="64" spans="1:12" s="3" customFormat="1" x14ac:dyDescent="0.25">
      <c r="A64" s="11"/>
      <c r="B64" s="11"/>
      <c r="C64" s="18"/>
      <c r="D64" s="33"/>
      <c r="E64" s="11"/>
      <c r="F64" s="11"/>
      <c r="K64" s="262"/>
      <c r="L64" s="262"/>
    </row>
    <row r="65" spans="1:12" s="3" customFormat="1" ht="15" customHeight="1" x14ac:dyDescent="0.25">
      <c r="A65" s="11"/>
      <c r="B65" s="11" t="s">
        <v>69</v>
      </c>
      <c r="C65" s="11"/>
      <c r="D65" s="35"/>
      <c r="E65" s="11"/>
      <c r="F65" s="11"/>
      <c r="K65" s="262"/>
      <c r="L65" s="262"/>
    </row>
    <row r="66" spans="1:12" s="3" customFormat="1" x14ac:dyDescent="0.25">
      <c r="A66" s="11"/>
      <c r="B66" s="11"/>
      <c r="C66" s="2"/>
      <c r="D66" s="26"/>
      <c r="E66" s="11"/>
      <c r="F66" s="11"/>
      <c r="G66" s="11"/>
      <c r="H66" s="11"/>
      <c r="I66" s="263"/>
      <c r="J66" s="263"/>
      <c r="K66" s="262"/>
      <c r="L66" s="262"/>
    </row>
    <row r="67" spans="1:12" s="3" customFormat="1" ht="38.25" customHeight="1" x14ac:dyDescent="0.25">
      <c r="A67" s="7"/>
      <c r="B67" s="21" t="s">
        <v>70</v>
      </c>
      <c r="C67" s="21"/>
      <c r="D67" s="31"/>
      <c r="E67" s="21"/>
      <c r="F67" s="21"/>
      <c r="G67" s="20"/>
      <c r="H67" s="20"/>
      <c r="I67" s="19"/>
      <c r="J67" s="19"/>
    </row>
    <row r="68" spans="1:12" s="3" customFormat="1" x14ac:dyDescent="0.25">
      <c r="A68" s="11"/>
      <c r="B68" s="11" t="s">
        <v>71</v>
      </c>
      <c r="C68" s="25"/>
      <c r="D68" s="33" t="s">
        <v>72</v>
      </c>
      <c r="E68" s="11"/>
      <c r="F68" s="11"/>
      <c r="H68" s="20"/>
      <c r="I68" s="19"/>
      <c r="J68" s="19"/>
    </row>
    <row r="69" spans="1:12" s="3" customFormat="1" ht="15" customHeight="1" x14ac:dyDescent="0.25">
      <c r="A69" s="11"/>
      <c r="B69" s="11" t="s">
        <v>73</v>
      </c>
      <c r="C69" s="25"/>
      <c r="D69" s="33" t="s">
        <v>74</v>
      </c>
      <c r="E69" s="11"/>
      <c r="F69" s="11"/>
      <c r="H69" s="20"/>
      <c r="I69" s="19"/>
      <c r="J69" s="19"/>
    </row>
    <row r="70" spans="1:12" s="3" customFormat="1" x14ac:dyDescent="0.25">
      <c r="A70" s="11"/>
      <c r="B70" s="12"/>
      <c r="C70" s="25"/>
      <c r="D70" s="35"/>
      <c r="E70" s="23"/>
      <c r="F70" s="23"/>
      <c r="G70" s="23"/>
      <c r="H70" s="23"/>
      <c r="I70" s="23"/>
      <c r="J70" s="23"/>
    </row>
    <row r="71" spans="1:12" s="3" customFormat="1" ht="51" customHeight="1" x14ac:dyDescent="0.25">
      <c r="A71" s="7"/>
      <c r="B71" s="21" t="s">
        <v>75</v>
      </c>
      <c r="C71" s="25"/>
      <c r="D71" s="31"/>
      <c r="E71" s="21"/>
      <c r="F71" s="9"/>
      <c r="G71" s="9"/>
      <c r="H71" s="13"/>
      <c r="I71" s="13"/>
      <c r="J71" s="23"/>
    </row>
    <row r="72" spans="1:12" s="3" customFormat="1" x14ac:dyDescent="0.25">
      <c r="A72" s="11"/>
      <c r="B72" s="11" t="s">
        <v>71</v>
      </c>
      <c r="C72" s="25"/>
      <c r="D72" s="32">
        <v>4130</v>
      </c>
      <c r="E72" s="11"/>
      <c r="G72" s="14"/>
      <c r="H72" s="19"/>
      <c r="I72" s="19"/>
      <c r="J72" s="23"/>
    </row>
    <row r="73" spans="1:12" s="3" customFormat="1" ht="15" customHeight="1" x14ac:dyDescent="0.25">
      <c r="A73" s="11"/>
      <c r="B73" s="11" t="s">
        <v>73</v>
      </c>
      <c r="C73" s="25"/>
      <c r="D73" s="32">
        <v>1549</v>
      </c>
      <c r="E73" s="11"/>
      <c r="G73" s="14"/>
      <c r="H73" s="19"/>
      <c r="I73" s="19"/>
      <c r="J73" s="23"/>
    </row>
    <row r="74" spans="1:12" s="3" customFormat="1" ht="25.5" customHeight="1" x14ac:dyDescent="0.25">
      <c r="A74" s="11"/>
      <c r="B74" s="11" t="s">
        <v>76</v>
      </c>
      <c r="C74" s="25"/>
      <c r="D74" s="35"/>
      <c r="E74" s="11"/>
      <c r="F74" s="10"/>
      <c r="G74" s="10"/>
      <c r="H74" s="19"/>
      <c r="I74" s="19"/>
      <c r="J74" s="23"/>
    </row>
    <row r="75" spans="1:12" s="3" customFormat="1" x14ac:dyDescent="0.25">
      <c r="A75" s="11"/>
      <c r="B75" s="11"/>
      <c r="C75" s="25"/>
      <c r="D75" s="35"/>
      <c r="E75" s="11"/>
      <c r="F75" s="10"/>
      <c r="G75" s="10"/>
      <c r="H75" s="19"/>
      <c r="I75" s="19"/>
      <c r="J75" s="23"/>
    </row>
    <row r="76" spans="1:12" s="3" customFormat="1" ht="15" customHeight="1" x14ac:dyDescent="0.25">
      <c r="A76" s="7"/>
      <c r="B76" s="21" t="s">
        <v>77</v>
      </c>
      <c r="C76" s="25"/>
      <c r="D76" s="31"/>
      <c r="E76" s="21"/>
      <c r="F76" s="10"/>
      <c r="G76" s="10"/>
      <c r="H76" s="19"/>
      <c r="I76" s="19"/>
      <c r="J76" s="23"/>
    </row>
    <row r="77" spans="1:12" s="3" customFormat="1" ht="15" customHeight="1" x14ac:dyDescent="0.25">
      <c r="A77" s="11"/>
      <c r="B77" s="11" t="s">
        <v>78</v>
      </c>
      <c r="C77" s="25"/>
      <c r="D77" s="32">
        <v>2065</v>
      </c>
      <c r="E77" s="11"/>
      <c r="G77" s="14"/>
      <c r="H77" s="19"/>
      <c r="I77" s="19"/>
      <c r="J77" s="23"/>
    </row>
    <row r="78" spans="1:12" s="3" customFormat="1" ht="15" customHeight="1" x14ac:dyDescent="0.25">
      <c r="A78" s="11"/>
      <c r="B78" s="11" t="s">
        <v>79</v>
      </c>
      <c r="C78" s="25"/>
      <c r="D78" s="33">
        <v>516</v>
      </c>
      <c r="E78" s="11"/>
      <c r="G78" s="20"/>
      <c r="H78" s="19"/>
      <c r="I78" s="19"/>
      <c r="J78" s="23"/>
    </row>
    <row r="79" spans="1:12" s="3" customFormat="1" x14ac:dyDescent="0.25">
      <c r="A79" s="11"/>
      <c r="B79" s="11"/>
      <c r="C79" s="25"/>
      <c r="D79" s="33"/>
      <c r="E79" s="11"/>
      <c r="G79" s="20"/>
      <c r="H79" s="19"/>
      <c r="I79" s="19"/>
      <c r="J79" s="23"/>
    </row>
    <row r="80" spans="1:12" s="3" customFormat="1" x14ac:dyDescent="0.25">
      <c r="A80" s="7"/>
      <c r="B80" s="21" t="s">
        <v>80</v>
      </c>
      <c r="C80" s="25"/>
      <c r="D80" s="36"/>
      <c r="E80" s="21"/>
      <c r="G80" s="9"/>
      <c r="H80" s="22"/>
      <c r="I80" s="22"/>
      <c r="J80" s="23"/>
    </row>
    <row r="81" spans="1:10" s="3" customFormat="1" ht="15" customHeight="1" x14ac:dyDescent="0.25">
      <c r="A81" s="11"/>
      <c r="B81" s="11" t="s">
        <v>81</v>
      </c>
      <c r="C81" s="25"/>
      <c r="D81" s="33">
        <v>671</v>
      </c>
      <c r="E81" s="11"/>
      <c r="G81" s="20"/>
      <c r="H81" s="19"/>
      <c r="I81" s="19"/>
      <c r="J81" s="23"/>
    </row>
    <row r="82" spans="1:10" s="3" customFormat="1" x14ac:dyDescent="0.25">
      <c r="A82" s="11"/>
      <c r="B82" s="11"/>
      <c r="C82" s="25"/>
      <c r="D82" s="35"/>
      <c r="E82" s="11"/>
      <c r="F82" s="10"/>
      <c r="G82" s="10"/>
      <c r="H82" s="19"/>
      <c r="I82" s="19"/>
      <c r="J82" s="23"/>
    </row>
    <row r="83" spans="1:10" s="3" customFormat="1" x14ac:dyDescent="0.25">
      <c r="A83" s="11"/>
      <c r="B83" s="11"/>
      <c r="C83" s="25"/>
      <c r="D83" s="35"/>
      <c r="E83" s="11"/>
      <c r="F83" s="10"/>
      <c r="G83" s="10"/>
      <c r="H83" s="19"/>
      <c r="I83" s="19"/>
      <c r="J83" s="23"/>
    </row>
    <row r="84" spans="1:10" s="3" customFormat="1" x14ac:dyDescent="0.25">
      <c r="A84" s="11"/>
      <c r="B84" s="11"/>
      <c r="C84" s="25"/>
      <c r="D84" s="35"/>
      <c r="E84" s="11"/>
      <c r="F84" s="10"/>
      <c r="G84" s="10"/>
      <c r="H84" s="19"/>
      <c r="I84" s="19"/>
      <c r="J84" s="23"/>
    </row>
    <row r="85" spans="1:10" s="3" customFormat="1" x14ac:dyDescent="0.25">
      <c r="A85" s="11"/>
      <c r="B85" s="11"/>
      <c r="C85" s="25"/>
      <c r="D85" s="35"/>
      <c r="E85" s="11"/>
      <c r="F85" s="10"/>
      <c r="G85" s="10"/>
      <c r="H85" s="19"/>
      <c r="I85" s="19"/>
      <c r="J85" s="23"/>
    </row>
    <row r="86" spans="1:10" s="3" customFormat="1" ht="15" customHeight="1" x14ac:dyDescent="0.25">
      <c r="A86" s="7"/>
      <c r="B86" s="21" t="s">
        <v>82</v>
      </c>
      <c r="C86" s="25"/>
      <c r="D86" s="31"/>
      <c r="E86" s="21"/>
      <c r="F86" s="15"/>
      <c r="G86" s="15"/>
      <c r="H86" s="19"/>
      <c r="I86" s="19"/>
      <c r="J86" s="23"/>
    </row>
    <row r="87" spans="1:10" s="3" customFormat="1" ht="63.75" customHeight="1" x14ac:dyDescent="0.25">
      <c r="A87" s="11"/>
      <c r="B87" s="11" t="s">
        <v>83</v>
      </c>
      <c r="C87" s="25"/>
      <c r="D87" s="35"/>
      <c r="E87" s="11"/>
      <c r="F87" s="15"/>
      <c r="G87" s="15"/>
      <c r="H87" s="15"/>
      <c r="I87" s="15"/>
      <c r="J87" s="23"/>
    </row>
    <row r="88" spans="1:10" s="3" customFormat="1" x14ac:dyDescent="0.25">
      <c r="A88" s="11"/>
      <c r="B88" s="11"/>
      <c r="C88" s="25"/>
      <c r="D88" s="35"/>
      <c r="E88" s="11"/>
      <c r="F88" s="15"/>
      <c r="G88" s="15"/>
      <c r="H88" s="15"/>
      <c r="I88" s="15"/>
      <c r="J88" s="23"/>
    </row>
    <row r="89" spans="1:10" s="3" customFormat="1" ht="38.25" customHeight="1" x14ac:dyDescent="0.25">
      <c r="A89" s="11"/>
      <c r="B89" s="11" t="s">
        <v>84</v>
      </c>
      <c r="C89" s="25"/>
      <c r="D89" s="35"/>
      <c r="E89" s="11"/>
      <c r="F89" s="15"/>
      <c r="G89" s="15"/>
      <c r="H89" s="19"/>
      <c r="I89" s="19"/>
      <c r="J89" s="23"/>
    </row>
    <row r="90" spans="1:10" s="3" customFormat="1" x14ac:dyDescent="0.25">
      <c r="A90" s="11"/>
      <c r="B90" s="11"/>
      <c r="C90" s="25"/>
      <c r="D90" s="35"/>
      <c r="E90" s="11"/>
      <c r="F90" s="15"/>
      <c r="G90" s="15"/>
      <c r="H90" s="19"/>
      <c r="I90" s="19"/>
      <c r="J90" s="23"/>
    </row>
    <row r="91" spans="1:10" s="3" customFormat="1" ht="15" customHeight="1" x14ac:dyDescent="0.25">
      <c r="A91" s="7"/>
      <c r="B91" s="21" t="s">
        <v>85</v>
      </c>
      <c r="C91" s="25"/>
      <c r="D91" s="31"/>
      <c r="E91" s="21"/>
      <c r="F91" s="15"/>
      <c r="G91" s="15"/>
      <c r="H91" s="19"/>
      <c r="I91" s="19"/>
      <c r="J91" s="23"/>
    </row>
    <row r="92" spans="1:10" s="3" customFormat="1" ht="38.25" customHeight="1" x14ac:dyDescent="0.25">
      <c r="A92" s="11"/>
      <c r="B92" s="11" t="s">
        <v>86</v>
      </c>
      <c r="C92" s="25"/>
      <c r="D92" s="35"/>
      <c r="E92" s="11"/>
      <c r="F92" s="15"/>
      <c r="G92" s="15"/>
      <c r="H92" s="19"/>
      <c r="I92" s="19"/>
      <c r="J92" s="23"/>
    </row>
    <row r="93" spans="1:10" s="3" customFormat="1" x14ac:dyDescent="0.25">
      <c r="A93" s="11"/>
      <c r="B93" s="11"/>
      <c r="C93" s="25"/>
      <c r="D93" s="35"/>
      <c r="E93" s="11"/>
      <c r="F93" s="15"/>
      <c r="G93" s="15"/>
      <c r="H93" s="15"/>
      <c r="I93" s="15"/>
      <c r="J93" s="23"/>
    </row>
    <row r="94" spans="1:10" s="3" customFormat="1" ht="25.5" customHeight="1" x14ac:dyDescent="0.25">
      <c r="A94" s="7"/>
      <c r="B94" s="21" t="s">
        <v>87</v>
      </c>
      <c r="C94" s="25"/>
      <c r="D94" s="31"/>
      <c r="E94" s="21"/>
      <c r="F94" s="15"/>
      <c r="G94" s="15"/>
      <c r="H94" s="15"/>
      <c r="I94" s="15"/>
      <c r="J94" s="23"/>
    </row>
    <row r="95" spans="1:10" s="3" customFormat="1" ht="38.25" customHeight="1" x14ac:dyDescent="0.25">
      <c r="A95" s="11"/>
      <c r="B95" s="11" t="s">
        <v>88</v>
      </c>
      <c r="C95" s="25"/>
      <c r="D95" s="35"/>
      <c r="E95" s="11"/>
      <c r="F95" s="15"/>
      <c r="G95" s="15"/>
      <c r="H95" s="15"/>
      <c r="I95" s="15"/>
      <c r="J95" s="23"/>
    </row>
    <row r="96" spans="1:10" s="3" customFormat="1" x14ac:dyDescent="0.25">
      <c r="A96" s="11"/>
      <c r="B96" s="11"/>
      <c r="C96" s="25"/>
      <c r="D96" s="35"/>
      <c r="E96" s="11"/>
      <c r="F96" s="15"/>
      <c r="G96" s="15"/>
      <c r="H96" s="15"/>
      <c r="I96" s="15"/>
      <c r="J96" s="23"/>
    </row>
    <row r="97" spans="1:10" s="3" customFormat="1" ht="15" customHeight="1" x14ac:dyDescent="0.25">
      <c r="A97" s="7"/>
      <c r="B97" s="21" t="s">
        <v>89</v>
      </c>
      <c r="C97" s="25"/>
      <c r="D97" s="31"/>
      <c r="E97" s="21"/>
      <c r="F97" s="15"/>
      <c r="G97" s="15"/>
      <c r="H97" s="15"/>
      <c r="I97" s="15"/>
      <c r="J97" s="23"/>
    </row>
    <row r="98" spans="1:10" s="3" customFormat="1" ht="15" customHeight="1" x14ac:dyDescent="0.25">
      <c r="A98" s="11"/>
      <c r="B98" s="11" t="s">
        <v>90</v>
      </c>
      <c r="C98" s="2"/>
      <c r="D98" s="33">
        <v>175</v>
      </c>
      <c r="G98" s="20"/>
      <c r="H98" s="20"/>
      <c r="I98" s="20"/>
      <c r="J98" s="23"/>
    </row>
    <row r="99" spans="1:10" s="3" customFormat="1" ht="15" customHeight="1" x14ac:dyDescent="0.25">
      <c r="A99" s="11"/>
      <c r="B99" s="11" t="s">
        <v>91</v>
      </c>
      <c r="C99" s="2"/>
      <c r="D99" s="33">
        <v>350</v>
      </c>
      <c r="G99" s="20"/>
      <c r="H99" s="20"/>
      <c r="I99" s="20"/>
      <c r="J99" s="23"/>
    </row>
  </sheetData>
  <mergeCells count="64">
    <mergeCell ref="K3:L3"/>
    <mergeCell ref="K4:L4"/>
    <mergeCell ref="I5:J5"/>
    <mergeCell ref="K5:L5"/>
    <mergeCell ref="I6:J6"/>
    <mergeCell ref="K6:L6"/>
    <mergeCell ref="K18:L18"/>
    <mergeCell ref="K7:L7"/>
    <mergeCell ref="K8:L8"/>
    <mergeCell ref="K9:L9"/>
    <mergeCell ref="K10:L10"/>
    <mergeCell ref="K11:L11"/>
    <mergeCell ref="K12:L12"/>
    <mergeCell ref="K13:L13"/>
    <mergeCell ref="K14:L14"/>
    <mergeCell ref="K15:L15"/>
    <mergeCell ref="K16:L16"/>
    <mergeCell ref="K17:L17"/>
    <mergeCell ref="K30:L30"/>
    <mergeCell ref="K19:L19"/>
    <mergeCell ref="K20:L20"/>
    <mergeCell ref="K21:L21"/>
    <mergeCell ref="K22:L22"/>
    <mergeCell ref="K23:L23"/>
    <mergeCell ref="K24:L24"/>
    <mergeCell ref="K25:L25"/>
    <mergeCell ref="K26:L26"/>
    <mergeCell ref="K27:L27"/>
    <mergeCell ref="K28:L28"/>
    <mergeCell ref="K29:L29"/>
    <mergeCell ref="K44:L44"/>
    <mergeCell ref="K31:L31"/>
    <mergeCell ref="K32:L32"/>
    <mergeCell ref="K33:L33"/>
    <mergeCell ref="K34:L34"/>
    <mergeCell ref="K35:L35"/>
    <mergeCell ref="K36:L36"/>
    <mergeCell ref="K37:L39"/>
    <mergeCell ref="K40:L40"/>
    <mergeCell ref="K41:L41"/>
    <mergeCell ref="K42:L42"/>
    <mergeCell ref="K43:L43"/>
    <mergeCell ref="K56:L56"/>
    <mergeCell ref="K45:L45"/>
    <mergeCell ref="K46:L46"/>
    <mergeCell ref="K47:L47"/>
    <mergeCell ref="K48:L48"/>
    <mergeCell ref="K49:L49"/>
    <mergeCell ref="K50:L50"/>
    <mergeCell ref="K51:L51"/>
    <mergeCell ref="K52:L52"/>
    <mergeCell ref="K53:L53"/>
    <mergeCell ref="K54:L54"/>
    <mergeCell ref="K55:L55"/>
    <mergeCell ref="K63:L63"/>
    <mergeCell ref="K64:L65"/>
    <mergeCell ref="I66:J66"/>
    <mergeCell ref="K66:L66"/>
    <mergeCell ref="K57:L57"/>
    <mergeCell ref="K58:L58"/>
    <mergeCell ref="K59:L59"/>
    <mergeCell ref="K60:L60"/>
    <mergeCell ref="K61:L61"/>
    <mergeCell ref="K62:L6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topLeftCell="A43" workbookViewId="0">
      <selection activeCell="A33" sqref="A33:A92"/>
    </sheetView>
  </sheetViews>
  <sheetFormatPr baseColWidth="10" defaultRowHeight="15" x14ac:dyDescent="0.25"/>
  <cols>
    <col min="1" max="1" width="67.85546875" customWidth="1"/>
    <col min="2" max="2" width="18.140625" customWidth="1"/>
  </cols>
  <sheetData>
    <row r="1" spans="1:3" x14ac:dyDescent="0.25">
      <c r="A1" t="s">
        <v>133</v>
      </c>
    </row>
    <row r="3" spans="1:3" x14ac:dyDescent="0.25">
      <c r="A3" t="s">
        <v>134</v>
      </c>
      <c r="B3" t="s">
        <v>93</v>
      </c>
      <c r="C3">
        <v>14000</v>
      </c>
    </row>
    <row r="4" spans="1:3" x14ac:dyDescent="0.25">
      <c r="A4" t="s">
        <v>135</v>
      </c>
      <c r="B4" t="s">
        <v>93</v>
      </c>
      <c r="C4">
        <v>2500</v>
      </c>
    </row>
    <row r="6" spans="1:3" x14ac:dyDescent="0.25">
      <c r="A6" t="s">
        <v>136</v>
      </c>
      <c r="C6">
        <v>6000</v>
      </c>
    </row>
    <row r="7" spans="1:3" x14ac:dyDescent="0.25">
      <c r="A7" t="s">
        <v>137</v>
      </c>
      <c r="C7">
        <v>3500</v>
      </c>
    </row>
    <row r="9" spans="1:3" x14ac:dyDescent="0.25">
      <c r="A9" t="s">
        <v>138</v>
      </c>
      <c r="C9">
        <v>8000</v>
      </c>
    </row>
    <row r="10" spans="1:3" x14ac:dyDescent="0.25">
      <c r="A10" t="s">
        <v>139</v>
      </c>
      <c r="C10">
        <v>4000</v>
      </c>
    </row>
    <row r="12" spans="1:3" x14ac:dyDescent="0.25">
      <c r="A12" t="s">
        <v>140</v>
      </c>
      <c r="C12">
        <v>1500</v>
      </c>
    </row>
    <row r="13" spans="1:3" x14ac:dyDescent="0.25">
      <c r="A13" t="s">
        <v>141</v>
      </c>
      <c r="C13">
        <v>4500</v>
      </c>
    </row>
    <row r="15" spans="1:3" x14ac:dyDescent="0.25">
      <c r="A15" t="s">
        <v>142</v>
      </c>
    </row>
    <row r="17" spans="1:1" x14ac:dyDescent="0.25">
      <c r="A17" t="s">
        <v>143</v>
      </c>
    </row>
    <row r="19" spans="1:1" x14ac:dyDescent="0.25">
      <c r="A19" t="s">
        <v>144</v>
      </c>
    </row>
    <row r="21" spans="1:1" x14ac:dyDescent="0.25">
      <c r="A21" t="s">
        <v>145</v>
      </c>
    </row>
    <row r="23" spans="1:1" x14ac:dyDescent="0.25">
      <c r="A23" t="s">
        <v>146</v>
      </c>
    </row>
    <row r="25" spans="1:1" x14ac:dyDescent="0.25">
      <c r="A25" t="s">
        <v>147</v>
      </c>
    </row>
    <row r="27" spans="1:1" x14ac:dyDescent="0.25">
      <c r="A27" t="s">
        <v>148</v>
      </c>
    </row>
    <row r="28" spans="1:1" x14ac:dyDescent="0.25">
      <c r="A28" t="s">
        <v>149</v>
      </c>
    </row>
    <row r="30" spans="1:1" x14ac:dyDescent="0.25">
      <c r="A30" t="s">
        <v>150</v>
      </c>
    </row>
    <row r="31" spans="1:1" x14ac:dyDescent="0.25">
      <c r="A31" t="s">
        <v>151</v>
      </c>
    </row>
    <row r="33" spans="1:1" x14ac:dyDescent="0.25">
      <c r="A33" t="s">
        <v>152</v>
      </c>
    </row>
    <row r="35" spans="1:1" x14ac:dyDescent="0.25">
      <c r="A35" t="s">
        <v>153</v>
      </c>
    </row>
    <row r="37" spans="1:1" x14ac:dyDescent="0.25">
      <c r="A37" t="s">
        <v>154</v>
      </c>
    </row>
    <row r="39" spans="1:1" x14ac:dyDescent="0.25">
      <c r="A39" t="s">
        <v>155</v>
      </c>
    </row>
    <row r="40" spans="1:1" x14ac:dyDescent="0.25">
      <c r="A40" t="s">
        <v>156</v>
      </c>
    </row>
    <row r="41" spans="1:1" x14ac:dyDescent="0.25">
      <c r="A41" t="s">
        <v>157</v>
      </c>
    </row>
    <row r="42" spans="1:1" x14ac:dyDescent="0.25">
      <c r="A42">
        <v>2</v>
      </c>
    </row>
    <row r="43" spans="1:1" x14ac:dyDescent="0.25">
      <c r="A43" t="s">
        <v>158</v>
      </c>
    </row>
    <row r="45" spans="1:1" x14ac:dyDescent="0.25">
      <c r="A45" t="s">
        <v>159</v>
      </c>
    </row>
    <row r="46" spans="1:1" x14ac:dyDescent="0.25">
      <c r="A46" t="s">
        <v>160</v>
      </c>
    </row>
    <row r="47" spans="1:1" x14ac:dyDescent="0.25">
      <c r="A47" t="s">
        <v>161</v>
      </c>
    </row>
    <row r="48" spans="1:1" x14ac:dyDescent="0.25">
      <c r="A48" t="s">
        <v>162</v>
      </c>
    </row>
    <row r="49" spans="1:1" x14ac:dyDescent="0.25">
      <c r="A49" t="s">
        <v>163</v>
      </c>
    </row>
    <row r="50" spans="1:1" x14ac:dyDescent="0.25">
      <c r="A50" t="s">
        <v>164</v>
      </c>
    </row>
    <row r="52" spans="1:1" x14ac:dyDescent="0.25">
      <c r="A52" t="s">
        <v>165</v>
      </c>
    </row>
    <row r="54" spans="1:1" x14ac:dyDescent="0.25">
      <c r="A54" t="s">
        <v>166</v>
      </c>
    </row>
    <row r="56" spans="1:1" x14ac:dyDescent="0.25">
      <c r="A56" t="s">
        <v>167</v>
      </c>
    </row>
    <row r="58" spans="1:1" x14ac:dyDescent="0.25">
      <c r="A58" t="s">
        <v>168</v>
      </c>
    </row>
    <row r="60" spans="1:1" x14ac:dyDescent="0.25">
      <c r="A60" t="s">
        <v>169</v>
      </c>
    </row>
    <row r="61" spans="1:1" x14ac:dyDescent="0.25">
      <c r="A61" t="s">
        <v>170</v>
      </c>
    </row>
    <row r="62" spans="1:1" x14ac:dyDescent="0.25">
      <c r="A62" t="s">
        <v>163</v>
      </c>
    </row>
    <row r="63" spans="1:1" x14ac:dyDescent="0.25">
      <c r="A63" t="s">
        <v>171</v>
      </c>
    </row>
    <row r="65" spans="1:1" x14ac:dyDescent="0.25">
      <c r="A65" t="s">
        <v>172</v>
      </c>
    </row>
    <row r="66" spans="1:1" x14ac:dyDescent="0.25">
      <c r="A66" t="s">
        <v>173</v>
      </c>
    </row>
    <row r="68" spans="1:1" x14ac:dyDescent="0.25">
      <c r="A68" t="s">
        <v>174</v>
      </c>
    </row>
    <row r="69" spans="1:1" x14ac:dyDescent="0.25">
      <c r="A69" t="s">
        <v>175</v>
      </c>
    </row>
    <row r="71" spans="1:1" x14ac:dyDescent="0.25">
      <c r="A71" t="s">
        <v>176</v>
      </c>
    </row>
    <row r="73" spans="1:1" x14ac:dyDescent="0.25">
      <c r="A73" t="s">
        <v>177</v>
      </c>
    </row>
    <row r="74" spans="1:1" x14ac:dyDescent="0.25">
      <c r="A74" t="s">
        <v>178</v>
      </c>
    </row>
    <row r="75" spans="1:1" x14ac:dyDescent="0.25">
      <c r="A75" t="s">
        <v>179</v>
      </c>
    </row>
    <row r="76" spans="1:1" x14ac:dyDescent="0.25">
      <c r="A76" t="s">
        <v>180</v>
      </c>
    </row>
    <row r="77" spans="1:1" x14ac:dyDescent="0.25">
      <c r="A77" t="s">
        <v>181</v>
      </c>
    </row>
    <row r="78" spans="1:1" x14ac:dyDescent="0.25">
      <c r="A78" t="s">
        <v>182</v>
      </c>
    </row>
    <row r="79" spans="1:1" x14ac:dyDescent="0.25">
      <c r="A79" t="s">
        <v>183</v>
      </c>
    </row>
    <row r="80" spans="1:1" x14ac:dyDescent="0.25">
      <c r="A80" t="s">
        <v>184</v>
      </c>
    </row>
    <row r="81" spans="1:1" x14ac:dyDescent="0.25">
      <c r="A81" t="s">
        <v>185</v>
      </c>
    </row>
    <row r="82" spans="1:1" x14ac:dyDescent="0.25">
      <c r="A82" t="s">
        <v>186</v>
      </c>
    </row>
    <row r="83" spans="1:1" x14ac:dyDescent="0.25">
      <c r="A83" t="s">
        <v>187</v>
      </c>
    </row>
    <row r="84" spans="1:1" x14ac:dyDescent="0.25">
      <c r="A84" t="s">
        <v>188</v>
      </c>
    </row>
    <row r="86" spans="1:1" x14ac:dyDescent="0.25">
      <c r="A86" t="s">
        <v>189</v>
      </c>
    </row>
    <row r="87" spans="1:1" x14ac:dyDescent="0.25">
      <c r="A87" t="s">
        <v>190</v>
      </c>
    </row>
    <row r="88" spans="1:1" x14ac:dyDescent="0.25">
      <c r="A88" t="s">
        <v>191</v>
      </c>
    </row>
    <row r="89" spans="1:1" x14ac:dyDescent="0.25">
      <c r="A89">
        <v>300</v>
      </c>
    </row>
    <row r="90" spans="1:1" x14ac:dyDescent="0.25">
      <c r="A90" t="s">
        <v>192</v>
      </c>
    </row>
    <row r="91" spans="1:1" x14ac:dyDescent="0.25">
      <c r="A91" t="s">
        <v>193</v>
      </c>
    </row>
    <row r="92" spans="1:1" x14ac:dyDescent="0.25">
      <c r="A92" t="s">
        <v>194</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Samla </vt:lpstr>
      <vt:lpstr>KBA</vt:lpstr>
      <vt:lpstr>PRO</vt:lpstr>
      <vt:lpstr>Ark1</vt:lpstr>
      <vt:lpstr>plan og byggesak</vt:lpstr>
      <vt:lpstr>Ark5</vt:lpstr>
      <vt:lpstr>Ark6</vt:lpstr>
      <vt:lpstr>Ark7</vt:lpstr>
      <vt:lpstr>Ark3</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Kristian Stråmyr</cp:lastModifiedBy>
  <cp:lastPrinted>2020-01-13T09:20:44Z</cp:lastPrinted>
  <dcterms:created xsi:type="dcterms:W3CDTF">2011-11-16T09:47:58Z</dcterms:created>
  <dcterms:modified xsi:type="dcterms:W3CDTF">2020-01-13T09:22:03Z</dcterms:modified>
</cp:coreProperties>
</file>